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bal167\Dropbox\___IPCC 2019 Refinement\25 Steady state application to Australian sites\"/>
    </mc:Choice>
  </mc:AlternateContent>
  <bookViews>
    <workbookView xWindow="0" yWindow="0" windowWidth="13680" windowHeight="7965" tabRatio="785"/>
  </bookViews>
  <sheets>
    <sheet name="Equations and Calculation Steps" sheetId="1" r:id="rId1"/>
    <sheet name="Model Parameters" sheetId="3" r:id="rId2"/>
    <sheet name="Climate Data" sheetId="4" r:id="rId3"/>
    <sheet name="Carbon inputs" sheetId="7" r:id="rId4"/>
    <sheet name="Time sequence" sheetId="2" r:id="rId5"/>
    <sheet name="Plots" sheetId="6" r:id="rId6"/>
  </sheets>
  <definedNames>
    <definedName name="AnnFac_columns">'Climate Data'!$Q$5:$R$5</definedName>
    <definedName name="AnnFac_matrix">'Climate Data'!$Q$6:$R$73</definedName>
    <definedName name="AnnFac_rows">'Climate Data'!$P$6:$P$73</definedName>
    <definedName name="CarbonContent">'Carbon inputs'!$B$5</definedName>
    <definedName name="CI_columns">'Carbon inputs'!$E$4:$F$4</definedName>
    <definedName name="CI_matrix">'Carbon inputs'!$E$5:$F$62</definedName>
    <definedName name="CI_rows">'Carbon inputs'!$D$5:$D$62</definedName>
    <definedName name="f1_all">'Model Parameters'!$D$15</definedName>
    <definedName name="f2_all">'Model Parameters'!$D$16</definedName>
    <definedName name="f2_ft">'Model Parameters'!$D$17</definedName>
    <definedName name="f2_nt">'Model Parameters'!$C$19</definedName>
    <definedName name="f2_rt">'Model Parameters'!$C$18</definedName>
    <definedName name="f3_all">'Model Parameters'!$D$20</definedName>
    <definedName name="f4_all">'Model Parameters'!$D$23</definedName>
    <definedName name="f4_par1">'Model Parameters'!$D$21</definedName>
    <definedName name="f4_par2">'Model Parameters'!$D$22</definedName>
    <definedName name="f5_all">'Model Parameters'!$D$24</definedName>
    <definedName name="f6_all">'Model Parameters'!$D$25</definedName>
    <definedName name="f7_all">'Model Parameters'!$D$26</definedName>
    <definedName name="f8_all">'Model Parameters'!$D$27</definedName>
    <definedName name="HarvestIndex">'Carbon inputs'!$B$3</definedName>
    <definedName name="ka_par1">'Model Parameters'!$D$11</definedName>
    <definedName name="ka_par2">'Model Parameters'!$D$12</definedName>
    <definedName name="kfaca">'Model Parameters'!$D$10</definedName>
    <definedName name="kfacp">'Model Parameters'!$D$14</definedName>
    <definedName name="kfacs">'Model Parameters'!$D$13</definedName>
    <definedName name="LC">'Model Parameters'!$D$36</definedName>
    <definedName name="MonthlyClimateData">'Climate Data'!$A$5:$I$817</definedName>
    <definedName name="NC">'Model Parameters'!$D$37</definedName>
    <definedName name="plig">'Model Parameters'!$D$32</definedName>
    <definedName name="RootShootRatio">'Carbon inputs'!$B$4</definedName>
    <definedName name="sand">'Model Parameters'!$D$35</definedName>
    <definedName name="sp1_all">'Model Parameters'!$D$33</definedName>
    <definedName name="sp2_all">'Model Parameters'!$D$34</definedName>
    <definedName name="ta">'Model Parameters'!$D$28</definedName>
    <definedName name="tb">'Model Parameters'!$D$29</definedName>
    <definedName name="tillfac_ft">'Model Parameters'!$D$4</definedName>
    <definedName name="tillfac_nt">'Model Parameters'!$D$6</definedName>
    <definedName name="tillfac_rt">'Model Parameters'!$D$5</definedName>
    <definedName name="tmax">'Model Parameters'!$D$30</definedName>
    <definedName name="topt">'Model Parameters'!$D$31</definedName>
    <definedName name="wfac" localSheetId="3">'Carbon inputs'!$E$17</definedName>
    <definedName name="wfac">'Climate Data'!$AC$17</definedName>
    <definedName name="wfacpar1">'Model Parameters'!$D$7</definedName>
    <definedName name="wfacpar2">'Model Parameters'!$D$8</definedName>
    <definedName name="wfacpar3">'Model Parameters'!$D$9</definedName>
  </definedNames>
  <calcPr calcId="152511"/>
  <pivotCaches>
    <pivotCache cacheId="0" r:id="rId7"/>
  </pivotCaches>
</workbook>
</file>

<file path=xl/calcChain.xml><?xml version="1.0" encoding="utf-8"?>
<calcChain xmlns="http://schemas.openxmlformats.org/spreadsheetml/2006/main">
  <c r="H7" i="4" l="1"/>
  <c r="I7" i="4" s="1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27" i="4"/>
  <c r="I127" i="4" s="1"/>
  <c r="H128" i="4"/>
  <c r="I128" i="4" s="1"/>
  <c r="H129" i="4"/>
  <c r="I129" i="4" s="1"/>
  <c r="H130" i="4"/>
  <c r="I130" i="4" s="1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37" i="4"/>
  <c r="I137" i="4" s="1"/>
  <c r="H138" i="4"/>
  <c r="I138" i="4" s="1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48" i="4"/>
  <c r="I148" i="4" s="1"/>
  <c r="H149" i="4"/>
  <c r="I149" i="4" s="1"/>
  <c r="H150" i="4"/>
  <c r="I150" i="4" s="1"/>
  <c r="H151" i="4"/>
  <c r="I151" i="4" s="1"/>
  <c r="H152" i="4"/>
  <c r="I152" i="4" s="1"/>
  <c r="H153" i="4"/>
  <c r="I153" i="4" s="1"/>
  <c r="H154" i="4"/>
  <c r="I154" i="4" s="1"/>
  <c r="H155" i="4"/>
  <c r="I155" i="4" s="1"/>
  <c r="H156" i="4"/>
  <c r="I156" i="4" s="1"/>
  <c r="H157" i="4"/>
  <c r="I157" i="4" s="1"/>
  <c r="H158" i="4"/>
  <c r="I158" i="4" s="1"/>
  <c r="H159" i="4"/>
  <c r="I159" i="4" s="1"/>
  <c r="H160" i="4"/>
  <c r="I160" i="4" s="1"/>
  <c r="H161" i="4"/>
  <c r="I161" i="4" s="1"/>
  <c r="H162" i="4"/>
  <c r="I162" i="4" s="1"/>
  <c r="H163" i="4"/>
  <c r="I163" i="4" s="1"/>
  <c r="H164" i="4"/>
  <c r="I164" i="4" s="1"/>
  <c r="H165" i="4"/>
  <c r="I165" i="4" s="1"/>
  <c r="H166" i="4"/>
  <c r="I166" i="4" s="1"/>
  <c r="H167" i="4"/>
  <c r="I167" i="4" s="1"/>
  <c r="H168" i="4"/>
  <c r="I168" i="4" s="1"/>
  <c r="H169" i="4"/>
  <c r="I169" i="4" s="1"/>
  <c r="H170" i="4"/>
  <c r="I170" i="4" s="1"/>
  <c r="H171" i="4"/>
  <c r="I171" i="4" s="1"/>
  <c r="H172" i="4"/>
  <c r="I172" i="4" s="1"/>
  <c r="H173" i="4"/>
  <c r="I173" i="4" s="1"/>
  <c r="H174" i="4"/>
  <c r="I174" i="4" s="1"/>
  <c r="H175" i="4"/>
  <c r="I175" i="4" s="1"/>
  <c r="H176" i="4"/>
  <c r="I176" i="4" s="1"/>
  <c r="H177" i="4"/>
  <c r="I177" i="4" s="1"/>
  <c r="H178" i="4"/>
  <c r="I178" i="4" s="1"/>
  <c r="H179" i="4"/>
  <c r="I179" i="4" s="1"/>
  <c r="H180" i="4"/>
  <c r="I180" i="4" s="1"/>
  <c r="H181" i="4"/>
  <c r="I181" i="4" s="1"/>
  <c r="H182" i="4"/>
  <c r="I182" i="4" s="1"/>
  <c r="H183" i="4"/>
  <c r="I183" i="4" s="1"/>
  <c r="H184" i="4"/>
  <c r="I184" i="4" s="1"/>
  <c r="H185" i="4"/>
  <c r="I185" i="4" s="1"/>
  <c r="H186" i="4"/>
  <c r="I186" i="4" s="1"/>
  <c r="H187" i="4"/>
  <c r="I187" i="4" s="1"/>
  <c r="H188" i="4"/>
  <c r="I188" i="4" s="1"/>
  <c r="H189" i="4"/>
  <c r="I189" i="4" s="1"/>
  <c r="H190" i="4"/>
  <c r="I190" i="4" s="1"/>
  <c r="H191" i="4"/>
  <c r="I191" i="4" s="1"/>
  <c r="H192" i="4"/>
  <c r="I192" i="4" s="1"/>
  <c r="H193" i="4"/>
  <c r="I193" i="4" s="1"/>
  <c r="H194" i="4"/>
  <c r="I194" i="4" s="1"/>
  <c r="H195" i="4"/>
  <c r="I195" i="4" s="1"/>
  <c r="H196" i="4"/>
  <c r="I196" i="4" s="1"/>
  <c r="H197" i="4"/>
  <c r="I197" i="4" s="1"/>
  <c r="H198" i="4"/>
  <c r="I198" i="4" s="1"/>
  <c r="H199" i="4"/>
  <c r="I199" i="4" s="1"/>
  <c r="H200" i="4"/>
  <c r="I200" i="4" s="1"/>
  <c r="H201" i="4"/>
  <c r="I201" i="4" s="1"/>
  <c r="H202" i="4"/>
  <c r="I202" i="4" s="1"/>
  <c r="H203" i="4"/>
  <c r="I203" i="4" s="1"/>
  <c r="H204" i="4"/>
  <c r="I204" i="4" s="1"/>
  <c r="H205" i="4"/>
  <c r="I205" i="4" s="1"/>
  <c r="H206" i="4"/>
  <c r="I206" i="4" s="1"/>
  <c r="H207" i="4"/>
  <c r="I207" i="4" s="1"/>
  <c r="H208" i="4"/>
  <c r="I208" i="4" s="1"/>
  <c r="H209" i="4"/>
  <c r="I209" i="4" s="1"/>
  <c r="H210" i="4"/>
  <c r="I210" i="4" s="1"/>
  <c r="H211" i="4"/>
  <c r="I211" i="4" s="1"/>
  <c r="H212" i="4"/>
  <c r="I212" i="4" s="1"/>
  <c r="H213" i="4"/>
  <c r="I213" i="4" s="1"/>
  <c r="H214" i="4"/>
  <c r="I214" i="4" s="1"/>
  <c r="H215" i="4"/>
  <c r="I215" i="4" s="1"/>
  <c r="H216" i="4"/>
  <c r="I216" i="4" s="1"/>
  <c r="H217" i="4"/>
  <c r="I217" i="4" s="1"/>
  <c r="H218" i="4"/>
  <c r="I218" i="4" s="1"/>
  <c r="H219" i="4"/>
  <c r="I219" i="4" s="1"/>
  <c r="H220" i="4"/>
  <c r="I220" i="4" s="1"/>
  <c r="H221" i="4"/>
  <c r="I221" i="4" s="1"/>
  <c r="H222" i="4"/>
  <c r="I222" i="4" s="1"/>
  <c r="H223" i="4"/>
  <c r="I223" i="4" s="1"/>
  <c r="H224" i="4"/>
  <c r="I224" i="4" s="1"/>
  <c r="H225" i="4"/>
  <c r="I225" i="4" s="1"/>
  <c r="H226" i="4"/>
  <c r="I226" i="4" s="1"/>
  <c r="H227" i="4"/>
  <c r="I227" i="4" s="1"/>
  <c r="H228" i="4"/>
  <c r="I228" i="4" s="1"/>
  <c r="H229" i="4"/>
  <c r="I229" i="4" s="1"/>
  <c r="H230" i="4"/>
  <c r="I230" i="4" s="1"/>
  <c r="H231" i="4"/>
  <c r="I231" i="4" s="1"/>
  <c r="H232" i="4"/>
  <c r="I232" i="4" s="1"/>
  <c r="H233" i="4"/>
  <c r="I233" i="4" s="1"/>
  <c r="H234" i="4"/>
  <c r="I234" i="4" s="1"/>
  <c r="H235" i="4"/>
  <c r="I235" i="4" s="1"/>
  <c r="H236" i="4"/>
  <c r="I236" i="4" s="1"/>
  <c r="H237" i="4"/>
  <c r="I237" i="4" s="1"/>
  <c r="H238" i="4"/>
  <c r="I238" i="4" s="1"/>
  <c r="H239" i="4"/>
  <c r="I239" i="4" s="1"/>
  <c r="H240" i="4"/>
  <c r="I240" i="4" s="1"/>
  <c r="H241" i="4"/>
  <c r="I241" i="4" s="1"/>
  <c r="H242" i="4"/>
  <c r="I242" i="4" s="1"/>
  <c r="H243" i="4"/>
  <c r="I243" i="4" s="1"/>
  <c r="H244" i="4"/>
  <c r="I244" i="4" s="1"/>
  <c r="H245" i="4"/>
  <c r="I245" i="4" s="1"/>
  <c r="H246" i="4"/>
  <c r="I246" i="4" s="1"/>
  <c r="H247" i="4"/>
  <c r="I247" i="4" s="1"/>
  <c r="H248" i="4"/>
  <c r="I248" i="4" s="1"/>
  <c r="H249" i="4"/>
  <c r="I249" i="4" s="1"/>
  <c r="H250" i="4"/>
  <c r="I250" i="4" s="1"/>
  <c r="H251" i="4"/>
  <c r="I251" i="4" s="1"/>
  <c r="H252" i="4"/>
  <c r="I252" i="4" s="1"/>
  <c r="H253" i="4"/>
  <c r="I253" i="4" s="1"/>
  <c r="H254" i="4"/>
  <c r="I254" i="4" s="1"/>
  <c r="H255" i="4"/>
  <c r="I255" i="4" s="1"/>
  <c r="H256" i="4"/>
  <c r="I256" i="4" s="1"/>
  <c r="H257" i="4"/>
  <c r="I257" i="4" s="1"/>
  <c r="H258" i="4"/>
  <c r="I258" i="4" s="1"/>
  <c r="H259" i="4"/>
  <c r="I259" i="4" s="1"/>
  <c r="H260" i="4"/>
  <c r="I260" i="4" s="1"/>
  <c r="H261" i="4"/>
  <c r="I261" i="4" s="1"/>
  <c r="H262" i="4"/>
  <c r="I262" i="4" s="1"/>
  <c r="H263" i="4"/>
  <c r="I263" i="4" s="1"/>
  <c r="H264" i="4"/>
  <c r="I264" i="4" s="1"/>
  <c r="H265" i="4"/>
  <c r="I265" i="4" s="1"/>
  <c r="H266" i="4"/>
  <c r="I266" i="4" s="1"/>
  <c r="H267" i="4"/>
  <c r="I267" i="4" s="1"/>
  <c r="H268" i="4"/>
  <c r="I268" i="4" s="1"/>
  <c r="H269" i="4"/>
  <c r="I269" i="4" s="1"/>
  <c r="H270" i="4"/>
  <c r="I270" i="4" s="1"/>
  <c r="H271" i="4"/>
  <c r="I271" i="4" s="1"/>
  <c r="H272" i="4"/>
  <c r="I272" i="4" s="1"/>
  <c r="H273" i="4"/>
  <c r="I273" i="4" s="1"/>
  <c r="H274" i="4"/>
  <c r="I274" i="4" s="1"/>
  <c r="H275" i="4"/>
  <c r="I275" i="4" s="1"/>
  <c r="H276" i="4"/>
  <c r="I276" i="4" s="1"/>
  <c r="H277" i="4"/>
  <c r="I277" i="4" s="1"/>
  <c r="H278" i="4"/>
  <c r="I278" i="4" s="1"/>
  <c r="H279" i="4"/>
  <c r="I279" i="4" s="1"/>
  <c r="H280" i="4"/>
  <c r="I280" i="4" s="1"/>
  <c r="H281" i="4"/>
  <c r="I281" i="4" s="1"/>
  <c r="H282" i="4"/>
  <c r="I282" i="4" s="1"/>
  <c r="H283" i="4"/>
  <c r="I283" i="4" s="1"/>
  <c r="H284" i="4"/>
  <c r="I284" i="4" s="1"/>
  <c r="H285" i="4"/>
  <c r="I285" i="4" s="1"/>
  <c r="H286" i="4"/>
  <c r="I286" i="4" s="1"/>
  <c r="H287" i="4"/>
  <c r="I287" i="4" s="1"/>
  <c r="H288" i="4"/>
  <c r="I288" i="4" s="1"/>
  <c r="H289" i="4"/>
  <c r="I289" i="4" s="1"/>
  <c r="H290" i="4"/>
  <c r="I290" i="4" s="1"/>
  <c r="H291" i="4"/>
  <c r="I291" i="4" s="1"/>
  <c r="H292" i="4"/>
  <c r="I292" i="4" s="1"/>
  <c r="H293" i="4"/>
  <c r="I293" i="4" s="1"/>
  <c r="H294" i="4"/>
  <c r="I294" i="4" s="1"/>
  <c r="H295" i="4"/>
  <c r="I295" i="4" s="1"/>
  <c r="H296" i="4"/>
  <c r="I296" i="4" s="1"/>
  <c r="H297" i="4"/>
  <c r="I297" i="4" s="1"/>
  <c r="H298" i="4"/>
  <c r="I298" i="4" s="1"/>
  <c r="H299" i="4"/>
  <c r="I299" i="4" s="1"/>
  <c r="H300" i="4"/>
  <c r="I300" i="4" s="1"/>
  <c r="H301" i="4"/>
  <c r="I301" i="4" s="1"/>
  <c r="H302" i="4"/>
  <c r="I302" i="4" s="1"/>
  <c r="H303" i="4"/>
  <c r="I303" i="4" s="1"/>
  <c r="H304" i="4"/>
  <c r="I304" i="4" s="1"/>
  <c r="H305" i="4"/>
  <c r="I305" i="4" s="1"/>
  <c r="H306" i="4"/>
  <c r="I306" i="4" s="1"/>
  <c r="H307" i="4"/>
  <c r="I307" i="4" s="1"/>
  <c r="H308" i="4"/>
  <c r="I308" i="4" s="1"/>
  <c r="H309" i="4"/>
  <c r="I309" i="4" s="1"/>
  <c r="H310" i="4"/>
  <c r="I310" i="4" s="1"/>
  <c r="H311" i="4"/>
  <c r="I311" i="4" s="1"/>
  <c r="H312" i="4"/>
  <c r="I312" i="4" s="1"/>
  <c r="H313" i="4"/>
  <c r="I313" i="4" s="1"/>
  <c r="H314" i="4"/>
  <c r="I314" i="4" s="1"/>
  <c r="H315" i="4"/>
  <c r="I315" i="4" s="1"/>
  <c r="H316" i="4"/>
  <c r="I316" i="4" s="1"/>
  <c r="H317" i="4"/>
  <c r="I317" i="4" s="1"/>
  <c r="H318" i="4"/>
  <c r="I318" i="4" s="1"/>
  <c r="H319" i="4"/>
  <c r="I319" i="4" s="1"/>
  <c r="H320" i="4"/>
  <c r="I320" i="4" s="1"/>
  <c r="H321" i="4"/>
  <c r="I321" i="4" s="1"/>
  <c r="H322" i="4"/>
  <c r="I322" i="4" s="1"/>
  <c r="H323" i="4"/>
  <c r="I323" i="4" s="1"/>
  <c r="H324" i="4"/>
  <c r="I324" i="4" s="1"/>
  <c r="H325" i="4"/>
  <c r="I325" i="4" s="1"/>
  <c r="H326" i="4"/>
  <c r="I326" i="4" s="1"/>
  <c r="H327" i="4"/>
  <c r="I327" i="4" s="1"/>
  <c r="H328" i="4"/>
  <c r="I328" i="4" s="1"/>
  <c r="H329" i="4"/>
  <c r="I329" i="4" s="1"/>
  <c r="H330" i="4"/>
  <c r="I330" i="4" s="1"/>
  <c r="H331" i="4"/>
  <c r="I331" i="4" s="1"/>
  <c r="H332" i="4"/>
  <c r="I332" i="4" s="1"/>
  <c r="H333" i="4"/>
  <c r="I333" i="4" s="1"/>
  <c r="H334" i="4"/>
  <c r="I334" i="4" s="1"/>
  <c r="H335" i="4"/>
  <c r="I335" i="4" s="1"/>
  <c r="H336" i="4"/>
  <c r="I336" i="4" s="1"/>
  <c r="H337" i="4"/>
  <c r="I337" i="4" s="1"/>
  <c r="H338" i="4"/>
  <c r="I338" i="4" s="1"/>
  <c r="H339" i="4"/>
  <c r="I339" i="4" s="1"/>
  <c r="H340" i="4"/>
  <c r="I340" i="4" s="1"/>
  <c r="H341" i="4"/>
  <c r="I341" i="4" s="1"/>
  <c r="H342" i="4"/>
  <c r="I342" i="4" s="1"/>
  <c r="H343" i="4"/>
  <c r="I343" i="4" s="1"/>
  <c r="H344" i="4"/>
  <c r="I344" i="4" s="1"/>
  <c r="H345" i="4"/>
  <c r="I345" i="4" s="1"/>
  <c r="H346" i="4"/>
  <c r="I346" i="4" s="1"/>
  <c r="H347" i="4"/>
  <c r="I347" i="4" s="1"/>
  <c r="H348" i="4"/>
  <c r="I348" i="4" s="1"/>
  <c r="H349" i="4"/>
  <c r="I349" i="4" s="1"/>
  <c r="H350" i="4"/>
  <c r="I350" i="4" s="1"/>
  <c r="H351" i="4"/>
  <c r="I351" i="4" s="1"/>
  <c r="H352" i="4"/>
  <c r="I352" i="4" s="1"/>
  <c r="H353" i="4"/>
  <c r="I353" i="4" s="1"/>
  <c r="H354" i="4"/>
  <c r="I354" i="4" s="1"/>
  <c r="H355" i="4"/>
  <c r="I355" i="4" s="1"/>
  <c r="H356" i="4"/>
  <c r="I356" i="4" s="1"/>
  <c r="H357" i="4"/>
  <c r="I357" i="4" s="1"/>
  <c r="H358" i="4"/>
  <c r="I358" i="4" s="1"/>
  <c r="H359" i="4"/>
  <c r="I359" i="4" s="1"/>
  <c r="H360" i="4"/>
  <c r="I360" i="4" s="1"/>
  <c r="H361" i="4"/>
  <c r="I361" i="4" s="1"/>
  <c r="H362" i="4"/>
  <c r="I362" i="4" s="1"/>
  <c r="H363" i="4"/>
  <c r="I363" i="4" s="1"/>
  <c r="H364" i="4"/>
  <c r="I364" i="4" s="1"/>
  <c r="H365" i="4"/>
  <c r="I365" i="4" s="1"/>
  <c r="H366" i="4"/>
  <c r="I366" i="4" s="1"/>
  <c r="H367" i="4"/>
  <c r="I367" i="4" s="1"/>
  <c r="H368" i="4"/>
  <c r="I368" i="4" s="1"/>
  <c r="H369" i="4"/>
  <c r="I369" i="4" s="1"/>
  <c r="H370" i="4"/>
  <c r="I370" i="4" s="1"/>
  <c r="H371" i="4"/>
  <c r="I371" i="4" s="1"/>
  <c r="H372" i="4"/>
  <c r="I372" i="4" s="1"/>
  <c r="H373" i="4"/>
  <c r="I373" i="4" s="1"/>
  <c r="H374" i="4"/>
  <c r="I374" i="4" s="1"/>
  <c r="H375" i="4"/>
  <c r="I375" i="4" s="1"/>
  <c r="H376" i="4"/>
  <c r="I376" i="4" s="1"/>
  <c r="H377" i="4"/>
  <c r="I377" i="4" s="1"/>
  <c r="H378" i="4"/>
  <c r="I378" i="4" s="1"/>
  <c r="H379" i="4"/>
  <c r="I379" i="4" s="1"/>
  <c r="H380" i="4"/>
  <c r="I380" i="4" s="1"/>
  <c r="H381" i="4"/>
  <c r="I381" i="4" s="1"/>
  <c r="H382" i="4"/>
  <c r="I382" i="4" s="1"/>
  <c r="H383" i="4"/>
  <c r="I383" i="4" s="1"/>
  <c r="H384" i="4"/>
  <c r="I384" i="4" s="1"/>
  <c r="H385" i="4"/>
  <c r="I385" i="4" s="1"/>
  <c r="H386" i="4"/>
  <c r="I386" i="4" s="1"/>
  <c r="H387" i="4"/>
  <c r="I387" i="4" s="1"/>
  <c r="H388" i="4"/>
  <c r="I388" i="4" s="1"/>
  <c r="H389" i="4"/>
  <c r="I389" i="4" s="1"/>
  <c r="H390" i="4"/>
  <c r="I390" i="4" s="1"/>
  <c r="H391" i="4"/>
  <c r="I391" i="4" s="1"/>
  <c r="H392" i="4"/>
  <c r="I392" i="4" s="1"/>
  <c r="H393" i="4"/>
  <c r="I393" i="4" s="1"/>
  <c r="H394" i="4"/>
  <c r="I394" i="4" s="1"/>
  <c r="H395" i="4"/>
  <c r="I395" i="4" s="1"/>
  <c r="H396" i="4"/>
  <c r="I396" i="4" s="1"/>
  <c r="H397" i="4"/>
  <c r="I397" i="4" s="1"/>
  <c r="H398" i="4"/>
  <c r="I398" i="4" s="1"/>
  <c r="H399" i="4"/>
  <c r="I399" i="4" s="1"/>
  <c r="H400" i="4"/>
  <c r="I400" i="4" s="1"/>
  <c r="H401" i="4"/>
  <c r="I401" i="4" s="1"/>
  <c r="H402" i="4"/>
  <c r="I402" i="4" s="1"/>
  <c r="H403" i="4"/>
  <c r="I403" i="4" s="1"/>
  <c r="H404" i="4"/>
  <c r="I404" i="4" s="1"/>
  <c r="H405" i="4"/>
  <c r="I405" i="4" s="1"/>
  <c r="H406" i="4"/>
  <c r="I406" i="4" s="1"/>
  <c r="H407" i="4"/>
  <c r="I407" i="4" s="1"/>
  <c r="H408" i="4"/>
  <c r="I408" i="4" s="1"/>
  <c r="H409" i="4"/>
  <c r="I409" i="4" s="1"/>
  <c r="H410" i="4"/>
  <c r="I410" i="4" s="1"/>
  <c r="H411" i="4"/>
  <c r="I411" i="4" s="1"/>
  <c r="H412" i="4"/>
  <c r="I412" i="4" s="1"/>
  <c r="H413" i="4"/>
  <c r="I413" i="4" s="1"/>
  <c r="H414" i="4"/>
  <c r="I414" i="4" s="1"/>
  <c r="H415" i="4"/>
  <c r="I415" i="4" s="1"/>
  <c r="H416" i="4"/>
  <c r="I416" i="4" s="1"/>
  <c r="H417" i="4"/>
  <c r="I417" i="4" s="1"/>
  <c r="H418" i="4"/>
  <c r="I418" i="4" s="1"/>
  <c r="H419" i="4"/>
  <c r="I419" i="4" s="1"/>
  <c r="H420" i="4"/>
  <c r="I420" i="4" s="1"/>
  <c r="H421" i="4"/>
  <c r="I421" i="4" s="1"/>
  <c r="H422" i="4"/>
  <c r="I422" i="4" s="1"/>
  <c r="H423" i="4"/>
  <c r="I423" i="4" s="1"/>
  <c r="H424" i="4"/>
  <c r="I424" i="4" s="1"/>
  <c r="H425" i="4"/>
  <c r="I425" i="4" s="1"/>
  <c r="H426" i="4"/>
  <c r="I426" i="4" s="1"/>
  <c r="H427" i="4"/>
  <c r="I427" i="4" s="1"/>
  <c r="H428" i="4"/>
  <c r="I428" i="4" s="1"/>
  <c r="H429" i="4"/>
  <c r="I429" i="4" s="1"/>
  <c r="H430" i="4"/>
  <c r="I430" i="4" s="1"/>
  <c r="H431" i="4"/>
  <c r="I431" i="4" s="1"/>
  <c r="H432" i="4"/>
  <c r="I432" i="4" s="1"/>
  <c r="H433" i="4"/>
  <c r="I433" i="4" s="1"/>
  <c r="H434" i="4"/>
  <c r="I434" i="4" s="1"/>
  <c r="H435" i="4"/>
  <c r="I435" i="4" s="1"/>
  <c r="H436" i="4"/>
  <c r="I436" i="4" s="1"/>
  <c r="H437" i="4"/>
  <c r="I437" i="4" s="1"/>
  <c r="H438" i="4"/>
  <c r="I438" i="4" s="1"/>
  <c r="H439" i="4"/>
  <c r="I439" i="4" s="1"/>
  <c r="H440" i="4"/>
  <c r="I440" i="4" s="1"/>
  <c r="H441" i="4"/>
  <c r="I441" i="4" s="1"/>
  <c r="H442" i="4"/>
  <c r="I442" i="4" s="1"/>
  <c r="H443" i="4"/>
  <c r="I443" i="4" s="1"/>
  <c r="H444" i="4"/>
  <c r="I444" i="4" s="1"/>
  <c r="H445" i="4"/>
  <c r="I445" i="4" s="1"/>
  <c r="H446" i="4"/>
  <c r="I446" i="4" s="1"/>
  <c r="H447" i="4"/>
  <c r="I447" i="4" s="1"/>
  <c r="H448" i="4"/>
  <c r="I448" i="4" s="1"/>
  <c r="H449" i="4"/>
  <c r="I449" i="4" s="1"/>
  <c r="H450" i="4"/>
  <c r="I450" i="4" s="1"/>
  <c r="H451" i="4"/>
  <c r="I451" i="4" s="1"/>
  <c r="H452" i="4"/>
  <c r="I452" i="4" s="1"/>
  <c r="H453" i="4"/>
  <c r="I453" i="4" s="1"/>
  <c r="H454" i="4"/>
  <c r="I454" i="4" s="1"/>
  <c r="H455" i="4"/>
  <c r="I455" i="4" s="1"/>
  <c r="H456" i="4"/>
  <c r="I456" i="4" s="1"/>
  <c r="H457" i="4"/>
  <c r="I457" i="4" s="1"/>
  <c r="H458" i="4"/>
  <c r="I458" i="4" s="1"/>
  <c r="H459" i="4"/>
  <c r="I459" i="4" s="1"/>
  <c r="H460" i="4"/>
  <c r="I460" i="4" s="1"/>
  <c r="H461" i="4"/>
  <c r="I461" i="4" s="1"/>
  <c r="H462" i="4"/>
  <c r="I462" i="4" s="1"/>
  <c r="H463" i="4"/>
  <c r="I463" i="4" s="1"/>
  <c r="H464" i="4"/>
  <c r="I464" i="4" s="1"/>
  <c r="H465" i="4"/>
  <c r="I465" i="4" s="1"/>
  <c r="H466" i="4"/>
  <c r="I466" i="4" s="1"/>
  <c r="H467" i="4"/>
  <c r="I467" i="4" s="1"/>
  <c r="H468" i="4"/>
  <c r="I468" i="4" s="1"/>
  <c r="H469" i="4"/>
  <c r="I469" i="4" s="1"/>
  <c r="H470" i="4"/>
  <c r="I470" i="4" s="1"/>
  <c r="H471" i="4"/>
  <c r="I471" i="4" s="1"/>
  <c r="H472" i="4"/>
  <c r="I472" i="4" s="1"/>
  <c r="H473" i="4"/>
  <c r="I473" i="4" s="1"/>
  <c r="H474" i="4"/>
  <c r="I474" i="4" s="1"/>
  <c r="H475" i="4"/>
  <c r="I475" i="4" s="1"/>
  <c r="H476" i="4"/>
  <c r="I476" i="4" s="1"/>
  <c r="H477" i="4"/>
  <c r="I477" i="4" s="1"/>
  <c r="H478" i="4"/>
  <c r="I478" i="4" s="1"/>
  <c r="H479" i="4"/>
  <c r="I479" i="4" s="1"/>
  <c r="H480" i="4"/>
  <c r="I480" i="4" s="1"/>
  <c r="H481" i="4"/>
  <c r="I481" i="4" s="1"/>
  <c r="H482" i="4"/>
  <c r="I482" i="4" s="1"/>
  <c r="H483" i="4"/>
  <c r="I483" i="4" s="1"/>
  <c r="H484" i="4"/>
  <c r="I484" i="4" s="1"/>
  <c r="H485" i="4"/>
  <c r="I485" i="4" s="1"/>
  <c r="H486" i="4"/>
  <c r="I486" i="4" s="1"/>
  <c r="H487" i="4"/>
  <c r="I487" i="4" s="1"/>
  <c r="H488" i="4"/>
  <c r="I488" i="4" s="1"/>
  <c r="H489" i="4"/>
  <c r="I489" i="4" s="1"/>
  <c r="H490" i="4"/>
  <c r="I490" i="4" s="1"/>
  <c r="H491" i="4"/>
  <c r="I491" i="4" s="1"/>
  <c r="H492" i="4"/>
  <c r="I492" i="4" s="1"/>
  <c r="H493" i="4"/>
  <c r="I493" i="4" s="1"/>
  <c r="H494" i="4"/>
  <c r="I494" i="4" s="1"/>
  <c r="H495" i="4"/>
  <c r="I495" i="4" s="1"/>
  <c r="H496" i="4"/>
  <c r="I496" i="4" s="1"/>
  <c r="H497" i="4"/>
  <c r="I497" i="4" s="1"/>
  <c r="H498" i="4"/>
  <c r="I498" i="4" s="1"/>
  <c r="H499" i="4"/>
  <c r="I499" i="4" s="1"/>
  <c r="H500" i="4"/>
  <c r="I500" i="4" s="1"/>
  <c r="H501" i="4"/>
  <c r="I501" i="4" s="1"/>
  <c r="H502" i="4"/>
  <c r="I502" i="4" s="1"/>
  <c r="H503" i="4"/>
  <c r="I503" i="4" s="1"/>
  <c r="H504" i="4"/>
  <c r="I504" i="4" s="1"/>
  <c r="H505" i="4"/>
  <c r="I505" i="4" s="1"/>
  <c r="H506" i="4"/>
  <c r="I506" i="4" s="1"/>
  <c r="H507" i="4"/>
  <c r="I507" i="4" s="1"/>
  <c r="H508" i="4"/>
  <c r="I508" i="4" s="1"/>
  <c r="H509" i="4"/>
  <c r="I509" i="4" s="1"/>
  <c r="H510" i="4"/>
  <c r="I510" i="4" s="1"/>
  <c r="H511" i="4"/>
  <c r="I511" i="4" s="1"/>
  <c r="H512" i="4"/>
  <c r="I512" i="4" s="1"/>
  <c r="H513" i="4"/>
  <c r="I513" i="4" s="1"/>
  <c r="H514" i="4"/>
  <c r="I514" i="4" s="1"/>
  <c r="H515" i="4"/>
  <c r="I515" i="4" s="1"/>
  <c r="H516" i="4"/>
  <c r="I516" i="4" s="1"/>
  <c r="H517" i="4"/>
  <c r="I517" i="4" s="1"/>
  <c r="H518" i="4"/>
  <c r="I518" i="4" s="1"/>
  <c r="H519" i="4"/>
  <c r="I519" i="4" s="1"/>
  <c r="H520" i="4"/>
  <c r="I520" i="4" s="1"/>
  <c r="H521" i="4"/>
  <c r="I521" i="4" s="1"/>
  <c r="H522" i="4"/>
  <c r="I522" i="4" s="1"/>
  <c r="H523" i="4"/>
  <c r="I523" i="4" s="1"/>
  <c r="H524" i="4"/>
  <c r="I524" i="4" s="1"/>
  <c r="H525" i="4"/>
  <c r="I525" i="4" s="1"/>
  <c r="H526" i="4"/>
  <c r="I526" i="4" s="1"/>
  <c r="H527" i="4"/>
  <c r="I527" i="4" s="1"/>
  <c r="H528" i="4"/>
  <c r="I528" i="4" s="1"/>
  <c r="H529" i="4"/>
  <c r="I529" i="4" s="1"/>
  <c r="H530" i="4"/>
  <c r="I530" i="4" s="1"/>
  <c r="H531" i="4"/>
  <c r="I531" i="4" s="1"/>
  <c r="H532" i="4"/>
  <c r="I532" i="4" s="1"/>
  <c r="H533" i="4"/>
  <c r="I533" i="4" s="1"/>
  <c r="H534" i="4"/>
  <c r="I534" i="4" s="1"/>
  <c r="H535" i="4"/>
  <c r="I535" i="4" s="1"/>
  <c r="H536" i="4"/>
  <c r="I536" i="4" s="1"/>
  <c r="H537" i="4"/>
  <c r="I537" i="4" s="1"/>
  <c r="H538" i="4"/>
  <c r="I538" i="4" s="1"/>
  <c r="H539" i="4"/>
  <c r="I539" i="4" s="1"/>
  <c r="H540" i="4"/>
  <c r="I540" i="4" s="1"/>
  <c r="H541" i="4"/>
  <c r="I541" i="4" s="1"/>
  <c r="H542" i="4"/>
  <c r="I542" i="4" s="1"/>
  <c r="H543" i="4"/>
  <c r="I543" i="4" s="1"/>
  <c r="H544" i="4"/>
  <c r="I544" i="4" s="1"/>
  <c r="H545" i="4"/>
  <c r="I545" i="4" s="1"/>
  <c r="H546" i="4"/>
  <c r="I546" i="4" s="1"/>
  <c r="H547" i="4"/>
  <c r="I547" i="4" s="1"/>
  <c r="H548" i="4"/>
  <c r="I548" i="4" s="1"/>
  <c r="H549" i="4"/>
  <c r="I549" i="4" s="1"/>
  <c r="H550" i="4"/>
  <c r="I550" i="4" s="1"/>
  <c r="H551" i="4"/>
  <c r="I551" i="4" s="1"/>
  <c r="H552" i="4"/>
  <c r="I552" i="4" s="1"/>
  <c r="H553" i="4"/>
  <c r="I553" i="4" s="1"/>
  <c r="H554" i="4"/>
  <c r="I554" i="4" s="1"/>
  <c r="H555" i="4"/>
  <c r="I555" i="4" s="1"/>
  <c r="H556" i="4"/>
  <c r="I556" i="4" s="1"/>
  <c r="H557" i="4"/>
  <c r="I557" i="4" s="1"/>
  <c r="H558" i="4"/>
  <c r="I558" i="4" s="1"/>
  <c r="H559" i="4"/>
  <c r="I559" i="4" s="1"/>
  <c r="H560" i="4"/>
  <c r="I560" i="4" s="1"/>
  <c r="H561" i="4"/>
  <c r="I561" i="4" s="1"/>
  <c r="H562" i="4"/>
  <c r="I562" i="4" s="1"/>
  <c r="H563" i="4"/>
  <c r="I563" i="4" s="1"/>
  <c r="H564" i="4"/>
  <c r="I564" i="4" s="1"/>
  <c r="H565" i="4"/>
  <c r="I565" i="4" s="1"/>
  <c r="H566" i="4"/>
  <c r="I566" i="4" s="1"/>
  <c r="H567" i="4"/>
  <c r="I567" i="4" s="1"/>
  <c r="H568" i="4"/>
  <c r="I568" i="4" s="1"/>
  <c r="H569" i="4"/>
  <c r="I569" i="4" s="1"/>
  <c r="H570" i="4"/>
  <c r="I570" i="4" s="1"/>
  <c r="H571" i="4"/>
  <c r="I571" i="4" s="1"/>
  <c r="H572" i="4"/>
  <c r="I572" i="4" s="1"/>
  <c r="H573" i="4"/>
  <c r="I573" i="4" s="1"/>
  <c r="H574" i="4"/>
  <c r="I574" i="4" s="1"/>
  <c r="H575" i="4"/>
  <c r="I575" i="4" s="1"/>
  <c r="H576" i="4"/>
  <c r="I576" i="4" s="1"/>
  <c r="H577" i="4"/>
  <c r="I577" i="4" s="1"/>
  <c r="H578" i="4"/>
  <c r="I578" i="4" s="1"/>
  <c r="H579" i="4"/>
  <c r="I579" i="4" s="1"/>
  <c r="H580" i="4"/>
  <c r="I580" i="4" s="1"/>
  <c r="H581" i="4"/>
  <c r="I581" i="4" s="1"/>
  <c r="H582" i="4"/>
  <c r="I582" i="4" s="1"/>
  <c r="H583" i="4"/>
  <c r="I583" i="4" s="1"/>
  <c r="H584" i="4"/>
  <c r="I584" i="4" s="1"/>
  <c r="H585" i="4"/>
  <c r="I585" i="4" s="1"/>
  <c r="H586" i="4"/>
  <c r="I586" i="4" s="1"/>
  <c r="H587" i="4"/>
  <c r="I587" i="4" s="1"/>
  <c r="H588" i="4"/>
  <c r="I588" i="4" s="1"/>
  <c r="H589" i="4"/>
  <c r="I589" i="4" s="1"/>
  <c r="H590" i="4"/>
  <c r="I590" i="4" s="1"/>
  <c r="H591" i="4"/>
  <c r="I591" i="4" s="1"/>
  <c r="H592" i="4"/>
  <c r="I592" i="4" s="1"/>
  <c r="H593" i="4"/>
  <c r="I593" i="4" s="1"/>
  <c r="H594" i="4"/>
  <c r="I594" i="4" s="1"/>
  <c r="H595" i="4"/>
  <c r="I595" i="4" s="1"/>
  <c r="H596" i="4"/>
  <c r="I596" i="4" s="1"/>
  <c r="H597" i="4"/>
  <c r="I597" i="4" s="1"/>
  <c r="H598" i="4"/>
  <c r="I598" i="4" s="1"/>
  <c r="H599" i="4"/>
  <c r="I599" i="4" s="1"/>
  <c r="H600" i="4"/>
  <c r="I600" i="4" s="1"/>
  <c r="H601" i="4"/>
  <c r="I601" i="4" s="1"/>
  <c r="H602" i="4"/>
  <c r="I602" i="4" s="1"/>
  <c r="H603" i="4"/>
  <c r="I603" i="4" s="1"/>
  <c r="H604" i="4"/>
  <c r="I604" i="4" s="1"/>
  <c r="H605" i="4"/>
  <c r="I605" i="4" s="1"/>
  <c r="H606" i="4"/>
  <c r="I606" i="4" s="1"/>
  <c r="H607" i="4"/>
  <c r="I607" i="4" s="1"/>
  <c r="H608" i="4"/>
  <c r="I608" i="4" s="1"/>
  <c r="H609" i="4"/>
  <c r="I609" i="4" s="1"/>
  <c r="H610" i="4"/>
  <c r="I610" i="4" s="1"/>
  <c r="H611" i="4"/>
  <c r="I611" i="4" s="1"/>
  <c r="H612" i="4"/>
  <c r="I612" i="4" s="1"/>
  <c r="H613" i="4"/>
  <c r="I613" i="4" s="1"/>
  <c r="H614" i="4"/>
  <c r="I614" i="4" s="1"/>
  <c r="H615" i="4"/>
  <c r="I615" i="4" s="1"/>
  <c r="H616" i="4"/>
  <c r="I616" i="4" s="1"/>
  <c r="H617" i="4"/>
  <c r="I617" i="4" s="1"/>
  <c r="H618" i="4"/>
  <c r="I618" i="4" s="1"/>
  <c r="H619" i="4"/>
  <c r="I619" i="4" s="1"/>
  <c r="H620" i="4"/>
  <c r="I620" i="4" s="1"/>
  <c r="H621" i="4"/>
  <c r="I621" i="4" s="1"/>
  <c r="H622" i="4"/>
  <c r="I622" i="4" s="1"/>
  <c r="H623" i="4"/>
  <c r="I623" i="4" s="1"/>
  <c r="H624" i="4"/>
  <c r="I624" i="4" s="1"/>
  <c r="H625" i="4"/>
  <c r="I625" i="4" s="1"/>
  <c r="H626" i="4"/>
  <c r="I626" i="4" s="1"/>
  <c r="H627" i="4"/>
  <c r="I627" i="4" s="1"/>
  <c r="H628" i="4"/>
  <c r="I628" i="4" s="1"/>
  <c r="H629" i="4"/>
  <c r="I629" i="4" s="1"/>
  <c r="H630" i="4"/>
  <c r="I630" i="4" s="1"/>
  <c r="H631" i="4"/>
  <c r="I631" i="4" s="1"/>
  <c r="H632" i="4"/>
  <c r="I632" i="4" s="1"/>
  <c r="H633" i="4"/>
  <c r="I633" i="4" s="1"/>
  <c r="H634" i="4"/>
  <c r="I634" i="4" s="1"/>
  <c r="H635" i="4"/>
  <c r="I635" i="4" s="1"/>
  <c r="H636" i="4"/>
  <c r="I636" i="4" s="1"/>
  <c r="H637" i="4"/>
  <c r="I637" i="4" s="1"/>
  <c r="H638" i="4"/>
  <c r="I638" i="4" s="1"/>
  <c r="H639" i="4"/>
  <c r="I639" i="4" s="1"/>
  <c r="H640" i="4"/>
  <c r="I640" i="4" s="1"/>
  <c r="H641" i="4"/>
  <c r="I641" i="4" s="1"/>
  <c r="H642" i="4"/>
  <c r="I642" i="4" s="1"/>
  <c r="H643" i="4"/>
  <c r="I643" i="4" s="1"/>
  <c r="H644" i="4"/>
  <c r="I644" i="4" s="1"/>
  <c r="H645" i="4"/>
  <c r="I645" i="4" s="1"/>
  <c r="H646" i="4"/>
  <c r="I646" i="4" s="1"/>
  <c r="H647" i="4"/>
  <c r="I647" i="4" s="1"/>
  <c r="H648" i="4"/>
  <c r="I648" i="4" s="1"/>
  <c r="H649" i="4"/>
  <c r="I649" i="4" s="1"/>
  <c r="H650" i="4"/>
  <c r="I650" i="4" s="1"/>
  <c r="H651" i="4"/>
  <c r="I651" i="4" s="1"/>
  <c r="H652" i="4"/>
  <c r="I652" i="4" s="1"/>
  <c r="H653" i="4"/>
  <c r="I653" i="4" s="1"/>
  <c r="H654" i="4"/>
  <c r="I654" i="4" s="1"/>
  <c r="H655" i="4"/>
  <c r="I655" i="4" s="1"/>
  <c r="H656" i="4"/>
  <c r="I656" i="4" s="1"/>
  <c r="H657" i="4"/>
  <c r="I657" i="4" s="1"/>
  <c r="H658" i="4"/>
  <c r="I658" i="4" s="1"/>
  <c r="H659" i="4"/>
  <c r="I659" i="4" s="1"/>
  <c r="H660" i="4"/>
  <c r="I660" i="4" s="1"/>
  <c r="H661" i="4"/>
  <c r="I661" i="4" s="1"/>
  <c r="H662" i="4"/>
  <c r="I662" i="4" s="1"/>
  <c r="H663" i="4"/>
  <c r="I663" i="4" s="1"/>
  <c r="H664" i="4"/>
  <c r="I664" i="4" s="1"/>
  <c r="H665" i="4"/>
  <c r="I665" i="4" s="1"/>
  <c r="H666" i="4"/>
  <c r="I666" i="4" s="1"/>
  <c r="H667" i="4"/>
  <c r="I667" i="4" s="1"/>
  <c r="H668" i="4"/>
  <c r="I668" i="4" s="1"/>
  <c r="H669" i="4"/>
  <c r="I669" i="4" s="1"/>
  <c r="H670" i="4"/>
  <c r="I670" i="4" s="1"/>
  <c r="H671" i="4"/>
  <c r="I671" i="4" s="1"/>
  <c r="H672" i="4"/>
  <c r="I672" i="4" s="1"/>
  <c r="H673" i="4"/>
  <c r="I673" i="4" s="1"/>
  <c r="H674" i="4"/>
  <c r="I674" i="4" s="1"/>
  <c r="H675" i="4"/>
  <c r="I675" i="4" s="1"/>
  <c r="H676" i="4"/>
  <c r="I676" i="4" s="1"/>
  <c r="H677" i="4"/>
  <c r="I677" i="4" s="1"/>
  <c r="H678" i="4"/>
  <c r="I678" i="4" s="1"/>
  <c r="H679" i="4"/>
  <c r="I679" i="4" s="1"/>
  <c r="H680" i="4"/>
  <c r="I680" i="4" s="1"/>
  <c r="H681" i="4"/>
  <c r="I681" i="4" s="1"/>
  <c r="H682" i="4"/>
  <c r="I682" i="4" s="1"/>
  <c r="H683" i="4"/>
  <c r="I683" i="4" s="1"/>
  <c r="H684" i="4"/>
  <c r="I684" i="4" s="1"/>
  <c r="H685" i="4"/>
  <c r="I685" i="4" s="1"/>
  <c r="H686" i="4"/>
  <c r="I686" i="4" s="1"/>
  <c r="H687" i="4"/>
  <c r="I687" i="4" s="1"/>
  <c r="H688" i="4"/>
  <c r="I688" i="4" s="1"/>
  <c r="H689" i="4"/>
  <c r="I689" i="4" s="1"/>
  <c r="H690" i="4"/>
  <c r="I690" i="4" s="1"/>
  <c r="H691" i="4"/>
  <c r="I691" i="4" s="1"/>
  <c r="H692" i="4"/>
  <c r="I692" i="4" s="1"/>
  <c r="H693" i="4"/>
  <c r="I693" i="4" s="1"/>
  <c r="H694" i="4"/>
  <c r="I694" i="4" s="1"/>
  <c r="H695" i="4"/>
  <c r="I695" i="4" s="1"/>
  <c r="H696" i="4"/>
  <c r="I696" i="4" s="1"/>
  <c r="H697" i="4"/>
  <c r="I697" i="4" s="1"/>
  <c r="H698" i="4"/>
  <c r="I698" i="4" s="1"/>
  <c r="H699" i="4"/>
  <c r="I699" i="4" s="1"/>
  <c r="H700" i="4"/>
  <c r="I700" i="4" s="1"/>
  <c r="H701" i="4"/>
  <c r="I701" i="4" s="1"/>
  <c r="H702" i="4"/>
  <c r="I702" i="4" s="1"/>
  <c r="H703" i="4"/>
  <c r="I703" i="4" s="1"/>
  <c r="H704" i="4"/>
  <c r="I704" i="4" s="1"/>
  <c r="H705" i="4"/>
  <c r="I705" i="4" s="1"/>
  <c r="H706" i="4"/>
  <c r="I706" i="4" s="1"/>
  <c r="H707" i="4"/>
  <c r="I707" i="4" s="1"/>
  <c r="H708" i="4"/>
  <c r="I708" i="4" s="1"/>
  <c r="H709" i="4"/>
  <c r="I709" i="4" s="1"/>
  <c r="H710" i="4"/>
  <c r="I710" i="4" s="1"/>
  <c r="H711" i="4"/>
  <c r="I711" i="4" s="1"/>
  <c r="H712" i="4"/>
  <c r="I712" i="4" s="1"/>
  <c r="H713" i="4"/>
  <c r="I713" i="4" s="1"/>
  <c r="H714" i="4"/>
  <c r="I714" i="4" s="1"/>
  <c r="H715" i="4"/>
  <c r="I715" i="4" s="1"/>
  <c r="H716" i="4"/>
  <c r="I716" i="4" s="1"/>
  <c r="H717" i="4"/>
  <c r="I717" i="4" s="1"/>
  <c r="H718" i="4"/>
  <c r="I718" i="4" s="1"/>
  <c r="H719" i="4"/>
  <c r="I719" i="4" s="1"/>
  <c r="H720" i="4"/>
  <c r="I720" i="4" s="1"/>
  <c r="H721" i="4"/>
  <c r="I721" i="4" s="1"/>
  <c r="H722" i="4"/>
  <c r="I722" i="4" s="1"/>
  <c r="H723" i="4"/>
  <c r="I723" i="4" s="1"/>
  <c r="H724" i="4"/>
  <c r="I724" i="4" s="1"/>
  <c r="H725" i="4"/>
  <c r="I725" i="4" s="1"/>
  <c r="H726" i="4"/>
  <c r="I726" i="4" s="1"/>
  <c r="H727" i="4"/>
  <c r="I727" i="4" s="1"/>
  <c r="H728" i="4"/>
  <c r="I728" i="4" s="1"/>
  <c r="H729" i="4"/>
  <c r="I729" i="4" s="1"/>
  <c r="H730" i="4"/>
  <c r="I730" i="4" s="1"/>
  <c r="H731" i="4"/>
  <c r="I731" i="4" s="1"/>
  <c r="H732" i="4"/>
  <c r="I732" i="4" s="1"/>
  <c r="H733" i="4"/>
  <c r="I733" i="4" s="1"/>
  <c r="H734" i="4"/>
  <c r="I734" i="4" s="1"/>
  <c r="H735" i="4"/>
  <c r="I735" i="4" s="1"/>
  <c r="H736" i="4"/>
  <c r="I736" i="4" s="1"/>
  <c r="H737" i="4"/>
  <c r="I737" i="4" s="1"/>
  <c r="H738" i="4"/>
  <c r="I738" i="4" s="1"/>
  <c r="H739" i="4"/>
  <c r="I739" i="4" s="1"/>
  <c r="H740" i="4"/>
  <c r="I740" i="4" s="1"/>
  <c r="H741" i="4"/>
  <c r="I741" i="4" s="1"/>
  <c r="H742" i="4"/>
  <c r="I742" i="4" s="1"/>
  <c r="H743" i="4"/>
  <c r="I743" i="4" s="1"/>
  <c r="H744" i="4"/>
  <c r="I744" i="4" s="1"/>
  <c r="H745" i="4"/>
  <c r="I745" i="4" s="1"/>
  <c r="H746" i="4"/>
  <c r="I746" i="4" s="1"/>
  <c r="H747" i="4"/>
  <c r="I747" i="4" s="1"/>
  <c r="H748" i="4"/>
  <c r="I748" i="4" s="1"/>
  <c r="H749" i="4"/>
  <c r="I749" i="4" s="1"/>
  <c r="H750" i="4"/>
  <c r="I750" i="4" s="1"/>
  <c r="H751" i="4"/>
  <c r="I751" i="4" s="1"/>
  <c r="H752" i="4"/>
  <c r="I752" i="4" s="1"/>
  <c r="H753" i="4"/>
  <c r="I753" i="4" s="1"/>
  <c r="H754" i="4"/>
  <c r="I754" i="4" s="1"/>
  <c r="H755" i="4"/>
  <c r="I755" i="4" s="1"/>
  <c r="H756" i="4"/>
  <c r="I756" i="4" s="1"/>
  <c r="H757" i="4"/>
  <c r="I757" i="4" s="1"/>
  <c r="H758" i="4"/>
  <c r="I758" i="4" s="1"/>
  <c r="H759" i="4"/>
  <c r="I759" i="4" s="1"/>
  <c r="H760" i="4"/>
  <c r="I760" i="4" s="1"/>
  <c r="H761" i="4"/>
  <c r="I761" i="4" s="1"/>
  <c r="H762" i="4"/>
  <c r="I762" i="4" s="1"/>
  <c r="H763" i="4"/>
  <c r="I763" i="4" s="1"/>
  <c r="H764" i="4"/>
  <c r="I764" i="4" s="1"/>
  <c r="H765" i="4"/>
  <c r="I765" i="4" s="1"/>
  <c r="H766" i="4"/>
  <c r="I766" i="4" s="1"/>
  <c r="H767" i="4"/>
  <c r="I767" i="4" s="1"/>
  <c r="H768" i="4"/>
  <c r="I768" i="4" s="1"/>
  <c r="H769" i="4"/>
  <c r="I769" i="4" s="1"/>
  <c r="H770" i="4"/>
  <c r="I770" i="4" s="1"/>
  <c r="H771" i="4"/>
  <c r="I771" i="4" s="1"/>
  <c r="H772" i="4"/>
  <c r="I772" i="4" s="1"/>
  <c r="H773" i="4"/>
  <c r="I773" i="4" s="1"/>
  <c r="H774" i="4"/>
  <c r="I774" i="4" s="1"/>
  <c r="H775" i="4"/>
  <c r="I775" i="4" s="1"/>
  <c r="H776" i="4"/>
  <c r="I776" i="4" s="1"/>
  <c r="H777" i="4"/>
  <c r="I777" i="4" s="1"/>
  <c r="H778" i="4"/>
  <c r="I778" i="4" s="1"/>
  <c r="H779" i="4"/>
  <c r="I779" i="4" s="1"/>
  <c r="H780" i="4"/>
  <c r="I780" i="4" s="1"/>
  <c r="H781" i="4"/>
  <c r="I781" i="4" s="1"/>
  <c r="H782" i="4"/>
  <c r="I782" i="4" s="1"/>
  <c r="H783" i="4"/>
  <c r="I783" i="4" s="1"/>
  <c r="H784" i="4"/>
  <c r="I784" i="4" s="1"/>
  <c r="H785" i="4"/>
  <c r="I785" i="4" s="1"/>
  <c r="H786" i="4"/>
  <c r="I786" i="4" s="1"/>
  <c r="H787" i="4"/>
  <c r="I787" i="4" s="1"/>
  <c r="H788" i="4"/>
  <c r="I788" i="4" s="1"/>
  <c r="H789" i="4"/>
  <c r="I789" i="4" s="1"/>
  <c r="H790" i="4"/>
  <c r="I790" i="4" s="1"/>
  <c r="H791" i="4"/>
  <c r="I791" i="4" s="1"/>
  <c r="H792" i="4"/>
  <c r="I792" i="4" s="1"/>
  <c r="H793" i="4"/>
  <c r="I793" i="4" s="1"/>
  <c r="H794" i="4"/>
  <c r="I794" i="4" s="1"/>
  <c r="H795" i="4"/>
  <c r="I795" i="4" s="1"/>
  <c r="H796" i="4"/>
  <c r="I796" i="4" s="1"/>
  <c r="H797" i="4"/>
  <c r="I797" i="4" s="1"/>
  <c r="H798" i="4"/>
  <c r="I798" i="4" s="1"/>
  <c r="H799" i="4"/>
  <c r="I799" i="4" s="1"/>
  <c r="H800" i="4"/>
  <c r="I800" i="4" s="1"/>
  <c r="H801" i="4"/>
  <c r="I801" i="4" s="1"/>
  <c r="H802" i="4"/>
  <c r="I802" i="4" s="1"/>
  <c r="H803" i="4"/>
  <c r="I803" i="4" s="1"/>
  <c r="H804" i="4"/>
  <c r="I804" i="4" s="1"/>
  <c r="H805" i="4"/>
  <c r="I805" i="4" s="1"/>
  <c r="H806" i="4"/>
  <c r="I806" i="4" s="1"/>
  <c r="H807" i="4"/>
  <c r="I807" i="4" s="1"/>
  <c r="H808" i="4"/>
  <c r="I808" i="4" s="1"/>
  <c r="H809" i="4"/>
  <c r="I809" i="4" s="1"/>
  <c r="H810" i="4"/>
  <c r="I810" i="4" s="1"/>
  <c r="H811" i="4"/>
  <c r="I811" i="4" s="1"/>
  <c r="H812" i="4"/>
  <c r="I812" i="4" s="1"/>
  <c r="H813" i="4"/>
  <c r="I813" i="4" s="1"/>
  <c r="H814" i="4"/>
  <c r="I814" i="4" s="1"/>
  <c r="H815" i="4"/>
  <c r="I815" i="4" s="1"/>
  <c r="H816" i="4"/>
  <c r="I816" i="4" s="1"/>
  <c r="H817" i="4"/>
  <c r="I817" i="4" s="1"/>
  <c r="H6" i="4"/>
  <c r="I6" i="4" s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7" i="4"/>
  <c r="G8" i="4"/>
  <c r="G9" i="4"/>
  <c r="G6" i="4"/>
  <c r="C11" i="4" l="1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7" i="4"/>
  <c r="C8" i="4"/>
  <c r="C9" i="4"/>
  <c r="C10" i="4"/>
  <c r="C6" i="4"/>
  <c r="D23" i="3" l="1"/>
  <c r="F62" i="7" l="1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10" i="2" l="1"/>
  <c r="F4" i="2"/>
  <c r="F5" i="2"/>
  <c r="F6" i="2"/>
  <c r="F7" i="2"/>
  <c r="F8" i="2"/>
  <c r="F9" i="2"/>
  <c r="F11" i="2"/>
  <c r="F12" i="2"/>
  <c r="F13" i="2"/>
  <c r="F14" i="2"/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16" i="2"/>
  <c r="I15" i="2" l="1"/>
  <c r="H15" i="2"/>
  <c r="G15" i="2"/>
  <c r="F15" i="2"/>
  <c r="J15" i="2" l="1"/>
  <c r="AU8" i="6" l="1"/>
  <c r="AV8" i="6"/>
  <c r="AW8" i="6"/>
  <c r="AX8" i="6"/>
  <c r="AY8" i="6"/>
  <c r="AZ8" i="6"/>
  <c r="BA8" i="6"/>
  <c r="BB8" i="6"/>
  <c r="BC8" i="6"/>
  <c r="BD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AU9" i="6"/>
  <c r="AV9" i="6"/>
  <c r="AW9" i="6"/>
  <c r="AX9" i="6"/>
  <c r="AY9" i="6"/>
  <c r="AZ9" i="6"/>
  <c r="BA9" i="6"/>
  <c r="BB9" i="6"/>
  <c r="BC9" i="6"/>
  <c r="BD9" i="6"/>
  <c r="BE9" i="6"/>
  <c r="BF9" i="6"/>
  <c r="BG9" i="6"/>
  <c r="BH9" i="6"/>
  <c r="BI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AU10" i="6"/>
  <c r="AV10" i="6"/>
  <c r="AW10" i="6"/>
  <c r="AX10" i="6"/>
  <c r="AY10" i="6"/>
  <c r="AZ10" i="6"/>
  <c r="BA10" i="6"/>
  <c r="BB10" i="6"/>
  <c r="BC10" i="6"/>
  <c r="BD10" i="6"/>
  <c r="BE10" i="6"/>
  <c r="BF10" i="6"/>
  <c r="BG10" i="6"/>
  <c r="BH10" i="6"/>
  <c r="BI10" i="6"/>
  <c r="BJ10" i="6"/>
  <c r="BK10" i="6"/>
  <c r="BL10" i="6"/>
  <c r="BM10" i="6"/>
  <c r="BN10" i="6"/>
  <c r="BO10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H10" i="6"/>
  <c r="AU11" i="6"/>
  <c r="AV11" i="6"/>
  <c r="AW11" i="6"/>
  <c r="AX11" i="6"/>
  <c r="AY11" i="6"/>
  <c r="AZ11" i="6"/>
  <c r="BA11" i="6"/>
  <c r="BB11" i="6"/>
  <c r="BC11" i="6"/>
  <c r="BD11" i="6"/>
  <c r="BE11" i="6"/>
  <c r="BF11" i="6"/>
  <c r="BG11" i="6"/>
  <c r="BH11" i="6"/>
  <c r="BI11" i="6"/>
  <c r="BJ11" i="6"/>
  <c r="BK11" i="6"/>
  <c r="BL11" i="6"/>
  <c r="BM11" i="6"/>
  <c r="BN11" i="6"/>
  <c r="BO11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H11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BG12" i="6"/>
  <c r="BH12" i="6"/>
  <c r="BI12" i="6"/>
  <c r="BJ12" i="6"/>
  <c r="BK12" i="6"/>
  <c r="BL12" i="6"/>
  <c r="BM12" i="6"/>
  <c r="BN12" i="6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H12" i="6"/>
  <c r="AU13" i="6"/>
  <c r="AV13" i="6"/>
  <c r="AW13" i="6"/>
  <c r="AX13" i="6"/>
  <c r="AY13" i="6"/>
  <c r="AZ13" i="6"/>
  <c r="BA13" i="6"/>
  <c r="BB13" i="6"/>
  <c r="BC13" i="6"/>
  <c r="BD13" i="6"/>
  <c r="BE13" i="6"/>
  <c r="BF13" i="6"/>
  <c r="BG13" i="6"/>
  <c r="BH13" i="6"/>
  <c r="BI13" i="6"/>
  <c r="BJ13" i="6"/>
  <c r="BK13" i="6"/>
  <c r="BL13" i="6"/>
  <c r="BM13" i="6"/>
  <c r="BN13" i="6"/>
  <c r="BO13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H13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BG14" i="6"/>
  <c r="BH14" i="6"/>
  <c r="BI14" i="6"/>
  <c r="BJ14" i="6"/>
  <c r="BK14" i="6"/>
  <c r="BL14" i="6"/>
  <c r="BM14" i="6"/>
  <c r="BN14" i="6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H14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BG15" i="6"/>
  <c r="BH15" i="6"/>
  <c r="BI15" i="6"/>
  <c r="BJ15" i="6"/>
  <c r="BK15" i="6"/>
  <c r="BL15" i="6"/>
  <c r="BM15" i="6"/>
  <c r="BN15" i="6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AU16" i="6"/>
  <c r="AV16" i="6"/>
  <c r="AW16" i="6"/>
  <c r="AX16" i="6"/>
  <c r="AY16" i="6"/>
  <c r="AZ16" i="6"/>
  <c r="BA16" i="6"/>
  <c r="BB16" i="6"/>
  <c r="BC16" i="6"/>
  <c r="BD16" i="6"/>
  <c r="BE16" i="6"/>
  <c r="BF16" i="6"/>
  <c r="BG16" i="6"/>
  <c r="BH16" i="6"/>
  <c r="BI16" i="6"/>
  <c r="BJ16" i="6"/>
  <c r="BK16" i="6"/>
  <c r="BL16" i="6"/>
  <c r="BM16" i="6"/>
  <c r="BN16" i="6"/>
  <c r="BO16" i="6"/>
  <c r="BP16" i="6"/>
  <c r="BQ16" i="6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H16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BH17" i="6"/>
  <c r="BI17" i="6"/>
  <c r="BJ17" i="6"/>
  <c r="BK17" i="6"/>
  <c r="BL17" i="6"/>
  <c r="BM17" i="6"/>
  <c r="BN17" i="6"/>
  <c r="BO17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BG18" i="6"/>
  <c r="BH18" i="6"/>
  <c r="BI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BH19" i="6"/>
  <c r="BI19" i="6"/>
  <c r="BJ19" i="6"/>
  <c r="BK19" i="6"/>
  <c r="BL19" i="6"/>
  <c r="BM19" i="6"/>
  <c r="BN19" i="6"/>
  <c r="BO19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AU21" i="6"/>
  <c r="AV21" i="6"/>
  <c r="AW21" i="6"/>
  <c r="AX21" i="6"/>
  <c r="AY21" i="6"/>
  <c r="AZ21" i="6"/>
  <c r="BA21" i="6"/>
  <c r="BB21" i="6"/>
  <c r="BC21" i="6"/>
  <c r="BD21" i="6"/>
  <c r="BE21" i="6"/>
  <c r="BF21" i="6"/>
  <c r="BG21" i="6"/>
  <c r="BH21" i="6"/>
  <c r="BI21" i="6"/>
  <c r="BJ21" i="6"/>
  <c r="BK21" i="6"/>
  <c r="BL21" i="6"/>
  <c r="BM21" i="6"/>
  <c r="BN21" i="6"/>
  <c r="BO21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H21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AU23" i="6"/>
  <c r="AV23" i="6"/>
  <c r="AW23" i="6"/>
  <c r="AX23" i="6"/>
  <c r="AY23" i="6"/>
  <c r="AZ23" i="6"/>
  <c r="BA23" i="6"/>
  <c r="BB23" i="6"/>
  <c r="BC23" i="6"/>
  <c r="BD23" i="6"/>
  <c r="BE23" i="6"/>
  <c r="BF23" i="6"/>
  <c r="BG23" i="6"/>
  <c r="BH23" i="6"/>
  <c r="BI23" i="6"/>
  <c r="BJ23" i="6"/>
  <c r="BK23" i="6"/>
  <c r="BL23" i="6"/>
  <c r="BM23" i="6"/>
  <c r="BN23" i="6"/>
  <c r="BO23" i="6"/>
  <c r="BP23" i="6"/>
  <c r="BQ23" i="6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H23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BG24" i="6"/>
  <c r="BH24" i="6"/>
  <c r="BI24" i="6"/>
  <c r="BJ24" i="6"/>
  <c r="BK24" i="6"/>
  <c r="BL24" i="6"/>
  <c r="BM24" i="6"/>
  <c r="BN24" i="6"/>
  <c r="BO24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BG25" i="6"/>
  <c r="BH25" i="6"/>
  <c r="BI25" i="6"/>
  <c r="BJ25" i="6"/>
  <c r="BK25" i="6"/>
  <c r="BL25" i="6"/>
  <c r="BM25" i="6"/>
  <c r="BN25" i="6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H25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H26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BO27" i="6"/>
  <c r="BP27" i="6"/>
  <c r="BQ27" i="6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H27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BO28" i="6"/>
  <c r="BP28" i="6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H28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H29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BO30" i="6"/>
  <c r="BP30" i="6"/>
  <c r="BQ30" i="6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H30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H31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H33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AU35" i="6"/>
  <c r="AV35" i="6"/>
  <c r="AW35" i="6"/>
  <c r="AX35" i="6"/>
  <c r="AY35" i="6"/>
  <c r="AZ35" i="6"/>
  <c r="BA35" i="6"/>
  <c r="BB35" i="6"/>
  <c r="BC35" i="6"/>
  <c r="BD35" i="6"/>
  <c r="BE35" i="6"/>
  <c r="BF35" i="6"/>
  <c r="BG35" i="6"/>
  <c r="BH35" i="6"/>
  <c r="BI35" i="6"/>
  <c r="BJ35" i="6"/>
  <c r="BK35" i="6"/>
  <c r="BL35" i="6"/>
  <c r="BM35" i="6"/>
  <c r="BN35" i="6"/>
  <c r="BO35" i="6"/>
  <c r="BP35" i="6"/>
  <c r="BQ35" i="6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H35" i="6"/>
  <c r="AU36" i="6"/>
  <c r="AV36" i="6"/>
  <c r="AW36" i="6"/>
  <c r="AX36" i="6"/>
  <c r="AY36" i="6"/>
  <c r="AZ36" i="6"/>
  <c r="BA36" i="6"/>
  <c r="BB36" i="6"/>
  <c r="BC36" i="6"/>
  <c r="BD36" i="6"/>
  <c r="BE36" i="6"/>
  <c r="BF36" i="6"/>
  <c r="BG36" i="6"/>
  <c r="BH36" i="6"/>
  <c r="BI36" i="6"/>
  <c r="BJ36" i="6"/>
  <c r="BK36" i="6"/>
  <c r="BL36" i="6"/>
  <c r="BM36" i="6"/>
  <c r="BN36" i="6"/>
  <c r="BO36" i="6"/>
  <c r="BP36" i="6"/>
  <c r="BQ36" i="6"/>
  <c r="BR36" i="6"/>
  <c r="BS36" i="6"/>
  <c r="BT36" i="6"/>
  <c r="BU36" i="6"/>
  <c r="BV36" i="6"/>
  <c r="BW36" i="6"/>
  <c r="BX36" i="6"/>
  <c r="BY36" i="6"/>
  <c r="BZ36" i="6"/>
  <c r="CA36" i="6"/>
  <c r="CB36" i="6"/>
  <c r="CC36" i="6"/>
  <c r="CD36" i="6"/>
  <c r="CE36" i="6"/>
  <c r="CF36" i="6"/>
  <c r="CG36" i="6"/>
  <c r="CH36" i="6"/>
  <c r="AU37" i="6"/>
  <c r="AV37" i="6"/>
  <c r="AW37" i="6"/>
  <c r="AX37" i="6"/>
  <c r="AY37" i="6"/>
  <c r="AZ37" i="6"/>
  <c r="BA37" i="6"/>
  <c r="BB37" i="6"/>
  <c r="BC37" i="6"/>
  <c r="BD37" i="6"/>
  <c r="BE37" i="6"/>
  <c r="BF37" i="6"/>
  <c r="BG37" i="6"/>
  <c r="BH37" i="6"/>
  <c r="BI37" i="6"/>
  <c r="BJ37" i="6"/>
  <c r="BK37" i="6"/>
  <c r="BL37" i="6"/>
  <c r="BM37" i="6"/>
  <c r="BN37" i="6"/>
  <c r="BO37" i="6"/>
  <c r="BP37" i="6"/>
  <c r="BQ37" i="6"/>
  <c r="BR37" i="6"/>
  <c r="BS37" i="6"/>
  <c r="BT37" i="6"/>
  <c r="BU37" i="6"/>
  <c r="BV37" i="6"/>
  <c r="BW37" i="6"/>
  <c r="BX37" i="6"/>
  <c r="BY37" i="6"/>
  <c r="BZ37" i="6"/>
  <c r="CA37" i="6"/>
  <c r="CB37" i="6"/>
  <c r="CC37" i="6"/>
  <c r="CD37" i="6"/>
  <c r="CE37" i="6"/>
  <c r="CF37" i="6"/>
  <c r="CG37" i="6"/>
  <c r="CH37" i="6"/>
  <c r="AU38" i="6"/>
  <c r="AV38" i="6"/>
  <c r="AW38" i="6"/>
  <c r="AX38" i="6"/>
  <c r="AY38" i="6"/>
  <c r="AZ38" i="6"/>
  <c r="BA38" i="6"/>
  <c r="BB38" i="6"/>
  <c r="BC38" i="6"/>
  <c r="BD38" i="6"/>
  <c r="BE38" i="6"/>
  <c r="BF38" i="6"/>
  <c r="BG38" i="6"/>
  <c r="BH38" i="6"/>
  <c r="BI38" i="6"/>
  <c r="BJ38" i="6"/>
  <c r="BK38" i="6"/>
  <c r="BL38" i="6"/>
  <c r="BM38" i="6"/>
  <c r="BN38" i="6"/>
  <c r="BO38" i="6"/>
  <c r="BP38" i="6"/>
  <c r="BQ38" i="6"/>
  <c r="BR38" i="6"/>
  <c r="BS38" i="6"/>
  <c r="BT38" i="6"/>
  <c r="BU38" i="6"/>
  <c r="BV38" i="6"/>
  <c r="BW38" i="6"/>
  <c r="BX38" i="6"/>
  <c r="BY38" i="6"/>
  <c r="BZ38" i="6"/>
  <c r="CA38" i="6"/>
  <c r="CB38" i="6"/>
  <c r="CC38" i="6"/>
  <c r="CD38" i="6"/>
  <c r="CE38" i="6"/>
  <c r="CF38" i="6"/>
  <c r="CG38" i="6"/>
  <c r="CH38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BK39" i="6"/>
  <c r="BL39" i="6"/>
  <c r="BM39" i="6"/>
  <c r="BN39" i="6"/>
  <c r="BO39" i="6"/>
  <c r="BP39" i="6"/>
  <c r="BQ39" i="6"/>
  <c r="BR39" i="6"/>
  <c r="BS39" i="6"/>
  <c r="BT39" i="6"/>
  <c r="BU39" i="6"/>
  <c r="BV39" i="6"/>
  <c r="BW39" i="6"/>
  <c r="BX39" i="6"/>
  <c r="BY39" i="6"/>
  <c r="BZ39" i="6"/>
  <c r="CA39" i="6"/>
  <c r="CB39" i="6"/>
  <c r="CC39" i="6"/>
  <c r="CD39" i="6"/>
  <c r="CE39" i="6"/>
  <c r="CF39" i="6"/>
  <c r="CG39" i="6"/>
  <c r="CH39" i="6"/>
  <c r="AU40" i="6"/>
  <c r="AV40" i="6"/>
  <c r="AW40" i="6"/>
  <c r="AX40" i="6"/>
  <c r="AY40" i="6"/>
  <c r="AZ40" i="6"/>
  <c r="BA40" i="6"/>
  <c r="BB40" i="6"/>
  <c r="BC40" i="6"/>
  <c r="BD40" i="6"/>
  <c r="BE40" i="6"/>
  <c r="BF40" i="6"/>
  <c r="BG40" i="6"/>
  <c r="BH40" i="6"/>
  <c r="BI40" i="6"/>
  <c r="BJ40" i="6"/>
  <c r="BK40" i="6"/>
  <c r="BL40" i="6"/>
  <c r="BM40" i="6"/>
  <c r="BN40" i="6"/>
  <c r="BO40" i="6"/>
  <c r="BP40" i="6"/>
  <c r="BQ40" i="6"/>
  <c r="BR40" i="6"/>
  <c r="BS40" i="6"/>
  <c r="BT40" i="6"/>
  <c r="BU40" i="6"/>
  <c r="BV40" i="6"/>
  <c r="BW40" i="6"/>
  <c r="BX40" i="6"/>
  <c r="BY40" i="6"/>
  <c r="BZ40" i="6"/>
  <c r="CA40" i="6"/>
  <c r="CB40" i="6"/>
  <c r="CC40" i="6"/>
  <c r="CD40" i="6"/>
  <c r="CE40" i="6"/>
  <c r="CF40" i="6"/>
  <c r="CG40" i="6"/>
  <c r="CH40" i="6"/>
  <c r="AU41" i="6"/>
  <c r="AV41" i="6"/>
  <c r="AW41" i="6"/>
  <c r="AX41" i="6"/>
  <c r="AY41" i="6"/>
  <c r="AZ41" i="6"/>
  <c r="BA41" i="6"/>
  <c r="BB41" i="6"/>
  <c r="BC41" i="6"/>
  <c r="BD41" i="6"/>
  <c r="BE41" i="6"/>
  <c r="BF41" i="6"/>
  <c r="BG41" i="6"/>
  <c r="BH41" i="6"/>
  <c r="BI41" i="6"/>
  <c r="BJ41" i="6"/>
  <c r="BK41" i="6"/>
  <c r="BL41" i="6"/>
  <c r="BM41" i="6"/>
  <c r="BN41" i="6"/>
  <c r="BO41" i="6"/>
  <c r="BP41" i="6"/>
  <c r="BQ41" i="6"/>
  <c r="BR41" i="6"/>
  <c r="BS41" i="6"/>
  <c r="BT41" i="6"/>
  <c r="BU41" i="6"/>
  <c r="BV41" i="6"/>
  <c r="BW41" i="6"/>
  <c r="BX41" i="6"/>
  <c r="BY41" i="6"/>
  <c r="BZ41" i="6"/>
  <c r="CA41" i="6"/>
  <c r="CB41" i="6"/>
  <c r="CC41" i="6"/>
  <c r="CD41" i="6"/>
  <c r="CE41" i="6"/>
  <c r="CF41" i="6"/>
  <c r="CG41" i="6"/>
  <c r="CH41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BG42" i="6"/>
  <c r="BH42" i="6"/>
  <c r="BI42" i="6"/>
  <c r="BJ42" i="6"/>
  <c r="BK42" i="6"/>
  <c r="BL42" i="6"/>
  <c r="BM42" i="6"/>
  <c r="BN42" i="6"/>
  <c r="BO42" i="6"/>
  <c r="BP42" i="6"/>
  <c r="BQ42" i="6"/>
  <c r="BR42" i="6"/>
  <c r="BS42" i="6"/>
  <c r="BT42" i="6"/>
  <c r="BU42" i="6"/>
  <c r="BV42" i="6"/>
  <c r="BW42" i="6"/>
  <c r="BX42" i="6"/>
  <c r="BY42" i="6"/>
  <c r="BZ42" i="6"/>
  <c r="CA42" i="6"/>
  <c r="CB42" i="6"/>
  <c r="CC42" i="6"/>
  <c r="CD42" i="6"/>
  <c r="CE42" i="6"/>
  <c r="CF42" i="6"/>
  <c r="CG42" i="6"/>
  <c r="CH42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BK43" i="6"/>
  <c r="BL43" i="6"/>
  <c r="BM43" i="6"/>
  <c r="BN43" i="6"/>
  <c r="BO43" i="6"/>
  <c r="BP43" i="6"/>
  <c r="BQ43" i="6"/>
  <c r="BR43" i="6"/>
  <c r="BS43" i="6"/>
  <c r="BT43" i="6"/>
  <c r="BU43" i="6"/>
  <c r="BV43" i="6"/>
  <c r="BW43" i="6"/>
  <c r="BX43" i="6"/>
  <c r="BY43" i="6"/>
  <c r="BZ43" i="6"/>
  <c r="CA43" i="6"/>
  <c r="CB43" i="6"/>
  <c r="CC43" i="6"/>
  <c r="CD43" i="6"/>
  <c r="CE43" i="6"/>
  <c r="CF43" i="6"/>
  <c r="CG43" i="6"/>
  <c r="CH43" i="6"/>
  <c r="AU44" i="6"/>
  <c r="AV44" i="6"/>
  <c r="AW44" i="6"/>
  <c r="AX44" i="6"/>
  <c r="AY44" i="6"/>
  <c r="AZ44" i="6"/>
  <c r="BA44" i="6"/>
  <c r="BB44" i="6"/>
  <c r="BC44" i="6"/>
  <c r="BD44" i="6"/>
  <c r="BE44" i="6"/>
  <c r="BF44" i="6"/>
  <c r="BG44" i="6"/>
  <c r="BH44" i="6"/>
  <c r="BI44" i="6"/>
  <c r="BJ44" i="6"/>
  <c r="BK44" i="6"/>
  <c r="BL44" i="6"/>
  <c r="BM44" i="6"/>
  <c r="BN44" i="6"/>
  <c r="BO44" i="6"/>
  <c r="BP44" i="6"/>
  <c r="BQ44" i="6"/>
  <c r="BR44" i="6"/>
  <c r="BS44" i="6"/>
  <c r="BT44" i="6"/>
  <c r="BU44" i="6"/>
  <c r="BV44" i="6"/>
  <c r="BW44" i="6"/>
  <c r="BX44" i="6"/>
  <c r="BY44" i="6"/>
  <c r="BZ44" i="6"/>
  <c r="CA44" i="6"/>
  <c r="CB44" i="6"/>
  <c r="CC44" i="6"/>
  <c r="CD44" i="6"/>
  <c r="CE44" i="6"/>
  <c r="CF44" i="6"/>
  <c r="CG44" i="6"/>
  <c r="CH44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BO45" i="6"/>
  <c r="BP45" i="6"/>
  <c r="BQ45" i="6"/>
  <c r="BR45" i="6"/>
  <c r="BS45" i="6"/>
  <c r="BT45" i="6"/>
  <c r="BU45" i="6"/>
  <c r="BV45" i="6"/>
  <c r="BW45" i="6"/>
  <c r="BX45" i="6"/>
  <c r="BY45" i="6"/>
  <c r="BZ45" i="6"/>
  <c r="CA45" i="6"/>
  <c r="CB45" i="6"/>
  <c r="CC45" i="6"/>
  <c r="CD45" i="6"/>
  <c r="CE45" i="6"/>
  <c r="CF45" i="6"/>
  <c r="CG45" i="6"/>
  <c r="CH45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BK46" i="6"/>
  <c r="BL46" i="6"/>
  <c r="BM46" i="6"/>
  <c r="BN46" i="6"/>
  <c r="BO46" i="6"/>
  <c r="BP46" i="6"/>
  <c r="BQ46" i="6"/>
  <c r="BR46" i="6"/>
  <c r="BS46" i="6"/>
  <c r="BT46" i="6"/>
  <c r="BU46" i="6"/>
  <c r="BV46" i="6"/>
  <c r="BW46" i="6"/>
  <c r="BX46" i="6"/>
  <c r="BY46" i="6"/>
  <c r="BZ46" i="6"/>
  <c r="CA46" i="6"/>
  <c r="CB46" i="6"/>
  <c r="CC46" i="6"/>
  <c r="CD46" i="6"/>
  <c r="CE46" i="6"/>
  <c r="CF46" i="6"/>
  <c r="CG46" i="6"/>
  <c r="CH46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AU7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1" i="6"/>
  <c r="K15" i="2" l="1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I16" i="2"/>
  <c r="H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16" i="2"/>
  <c r="J16" i="2" l="1"/>
  <c r="K16" i="2" s="1"/>
  <c r="P6" i="4"/>
  <c r="P7" i="4"/>
  <c r="P8" i="4"/>
  <c r="P9" i="4"/>
  <c r="Q6" i="4"/>
  <c r="R6" i="4"/>
  <c r="Q7" i="4"/>
  <c r="R7" i="4"/>
  <c r="Q8" i="4"/>
  <c r="R8" i="4"/>
  <c r="Q9" i="4"/>
  <c r="R9" i="4"/>
  <c r="P10" i="4"/>
  <c r="Q10" i="4"/>
  <c r="R10" i="4"/>
  <c r="P11" i="4"/>
  <c r="Q11" i="4"/>
  <c r="R11" i="4"/>
  <c r="P12" i="4"/>
  <c r="Q12" i="4"/>
  <c r="R12" i="4"/>
  <c r="P13" i="4"/>
  <c r="Q13" i="4"/>
  <c r="R13" i="4"/>
  <c r="P14" i="4"/>
  <c r="Q14" i="4"/>
  <c r="R14" i="4"/>
  <c r="P15" i="4"/>
  <c r="Q15" i="4"/>
  <c r="R15" i="4"/>
  <c r="P16" i="4"/>
  <c r="Q16" i="4"/>
  <c r="R16" i="4"/>
  <c r="P17" i="4"/>
  <c r="Q17" i="4"/>
  <c r="R17" i="4"/>
  <c r="P18" i="4"/>
  <c r="Q18" i="4"/>
  <c r="R18" i="4"/>
  <c r="P19" i="4"/>
  <c r="Q19" i="4"/>
  <c r="R19" i="4"/>
  <c r="P20" i="4"/>
  <c r="Q20" i="4"/>
  <c r="R20" i="4"/>
  <c r="P21" i="4"/>
  <c r="Q21" i="4"/>
  <c r="R21" i="4"/>
  <c r="P22" i="4"/>
  <c r="Q22" i="4"/>
  <c r="R22" i="4"/>
  <c r="P23" i="4"/>
  <c r="Q23" i="4"/>
  <c r="R23" i="4"/>
  <c r="P24" i="4"/>
  <c r="Q24" i="4"/>
  <c r="R24" i="4"/>
  <c r="P25" i="4"/>
  <c r="Q25" i="4"/>
  <c r="R25" i="4"/>
  <c r="P26" i="4"/>
  <c r="Q26" i="4"/>
  <c r="R26" i="4"/>
  <c r="P27" i="4"/>
  <c r="Q27" i="4"/>
  <c r="R27" i="4"/>
  <c r="P28" i="4"/>
  <c r="Q28" i="4"/>
  <c r="R28" i="4"/>
  <c r="P29" i="4"/>
  <c r="Q29" i="4"/>
  <c r="R29" i="4"/>
  <c r="P30" i="4"/>
  <c r="Q30" i="4"/>
  <c r="R30" i="4"/>
  <c r="P31" i="4"/>
  <c r="Q31" i="4"/>
  <c r="R31" i="4"/>
  <c r="P32" i="4"/>
  <c r="Q32" i="4"/>
  <c r="R32" i="4"/>
  <c r="P33" i="4"/>
  <c r="Q33" i="4"/>
  <c r="R33" i="4"/>
  <c r="P34" i="4"/>
  <c r="Q34" i="4"/>
  <c r="R34" i="4"/>
  <c r="P35" i="4"/>
  <c r="Q35" i="4"/>
  <c r="R35" i="4"/>
  <c r="P36" i="4"/>
  <c r="Q36" i="4"/>
  <c r="R36" i="4"/>
  <c r="P37" i="4"/>
  <c r="Q37" i="4"/>
  <c r="R37" i="4"/>
  <c r="P38" i="4"/>
  <c r="Q38" i="4"/>
  <c r="R38" i="4"/>
  <c r="P39" i="4"/>
  <c r="Q39" i="4"/>
  <c r="R39" i="4"/>
  <c r="P40" i="4"/>
  <c r="Q40" i="4"/>
  <c r="R40" i="4"/>
  <c r="P41" i="4"/>
  <c r="Q41" i="4"/>
  <c r="R41" i="4"/>
  <c r="P42" i="4"/>
  <c r="Q42" i="4"/>
  <c r="R42" i="4"/>
  <c r="P43" i="4"/>
  <c r="Q43" i="4"/>
  <c r="R43" i="4"/>
  <c r="P44" i="4"/>
  <c r="Q44" i="4"/>
  <c r="R44" i="4"/>
  <c r="P45" i="4"/>
  <c r="Q45" i="4"/>
  <c r="R45" i="4"/>
  <c r="P46" i="4"/>
  <c r="Q46" i="4"/>
  <c r="R46" i="4"/>
  <c r="P47" i="4"/>
  <c r="Q47" i="4"/>
  <c r="R47" i="4"/>
  <c r="P48" i="4"/>
  <c r="Q48" i="4"/>
  <c r="R48" i="4"/>
  <c r="P49" i="4"/>
  <c r="Q49" i="4"/>
  <c r="R49" i="4"/>
  <c r="P50" i="4"/>
  <c r="Q50" i="4"/>
  <c r="R50" i="4"/>
  <c r="P51" i="4"/>
  <c r="Q51" i="4"/>
  <c r="R51" i="4"/>
  <c r="P52" i="4"/>
  <c r="Q52" i="4"/>
  <c r="R52" i="4"/>
  <c r="P53" i="4"/>
  <c r="Q53" i="4"/>
  <c r="R53" i="4"/>
  <c r="P54" i="4"/>
  <c r="Q54" i="4"/>
  <c r="R54" i="4"/>
  <c r="P55" i="4"/>
  <c r="Q55" i="4"/>
  <c r="R55" i="4"/>
  <c r="P56" i="4"/>
  <c r="Q56" i="4"/>
  <c r="R56" i="4"/>
  <c r="P57" i="4"/>
  <c r="Q57" i="4"/>
  <c r="R57" i="4"/>
  <c r="P58" i="4"/>
  <c r="Q58" i="4"/>
  <c r="R58" i="4"/>
  <c r="P59" i="4"/>
  <c r="Q59" i="4"/>
  <c r="R59" i="4"/>
  <c r="P60" i="4"/>
  <c r="Q60" i="4"/>
  <c r="R60" i="4"/>
  <c r="P61" i="4"/>
  <c r="Q61" i="4"/>
  <c r="R61" i="4"/>
  <c r="P62" i="4"/>
  <c r="Q62" i="4"/>
  <c r="R62" i="4"/>
  <c r="P63" i="4"/>
  <c r="Q63" i="4"/>
  <c r="R63" i="4"/>
  <c r="P64" i="4"/>
  <c r="Q64" i="4"/>
  <c r="R64" i="4"/>
  <c r="P65" i="4"/>
  <c r="Q65" i="4"/>
  <c r="R65" i="4"/>
  <c r="P66" i="4"/>
  <c r="Q66" i="4"/>
  <c r="R66" i="4"/>
  <c r="P67" i="4"/>
  <c r="Q67" i="4"/>
  <c r="R67" i="4"/>
  <c r="P68" i="4"/>
  <c r="Q68" i="4"/>
  <c r="R68" i="4"/>
  <c r="P69" i="4"/>
  <c r="Q69" i="4"/>
  <c r="R69" i="4"/>
  <c r="P70" i="4"/>
  <c r="Q70" i="4"/>
  <c r="R70" i="4"/>
  <c r="P71" i="4"/>
  <c r="Q71" i="4"/>
  <c r="R71" i="4"/>
  <c r="P72" i="4"/>
  <c r="Q72" i="4"/>
  <c r="R72" i="4"/>
  <c r="P73" i="4"/>
  <c r="Q73" i="4"/>
  <c r="R73" i="4"/>
  <c r="AP112" i="6"/>
  <c r="AO112" i="6"/>
  <c r="AN112" i="6"/>
  <c r="AM112" i="6"/>
  <c r="AL112" i="6"/>
  <c r="AK112" i="6"/>
  <c r="AJ112" i="6"/>
  <c r="AI112" i="6"/>
  <c r="AH112" i="6"/>
  <c r="AG112" i="6"/>
  <c r="AF112" i="6"/>
  <c r="AE112" i="6"/>
  <c r="AD112" i="6"/>
  <c r="AC112" i="6"/>
  <c r="AB112" i="6"/>
  <c r="AA112" i="6"/>
  <c r="Z112" i="6"/>
  <c r="Y112" i="6"/>
  <c r="X112" i="6"/>
  <c r="W112" i="6"/>
  <c r="V112" i="6"/>
  <c r="U112" i="6"/>
  <c r="T112" i="6"/>
  <c r="S112" i="6"/>
  <c r="R112" i="6"/>
  <c r="Q112" i="6"/>
  <c r="AP111" i="6"/>
  <c r="AO111" i="6"/>
  <c r="AN111" i="6"/>
  <c r="AM111" i="6"/>
  <c r="AL111" i="6"/>
  <c r="AK111" i="6"/>
  <c r="AJ111" i="6"/>
  <c r="AI111" i="6"/>
  <c r="AH111" i="6"/>
  <c r="AG111" i="6"/>
  <c r="AF111" i="6"/>
  <c r="AE111" i="6"/>
  <c r="AD111" i="6"/>
  <c r="AC111" i="6"/>
  <c r="AB111" i="6"/>
  <c r="AA111" i="6"/>
  <c r="Z111" i="6"/>
  <c r="Y111" i="6"/>
  <c r="X111" i="6"/>
  <c r="W111" i="6"/>
  <c r="V111" i="6"/>
  <c r="U111" i="6"/>
  <c r="T111" i="6"/>
  <c r="S111" i="6"/>
  <c r="R111" i="6"/>
  <c r="Q111" i="6"/>
  <c r="AP110" i="6"/>
  <c r="AO110" i="6"/>
  <c r="AN110" i="6"/>
  <c r="AM110" i="6"/>
  <c r="AL110" i="6"/>
  <c r="AK110" i="6"/>
  <c r="AJ110" i="6"/>
  <c r="AI110" i="6"/>
  <c r="AH110" i="6"/>
  <c r="AG110" i="6"/>
  <c r="AF110" i="6"/>
  <c r="AE110" i="6"/>
  <c r="AD110" i="6"/>
  <c r="AC110" i="6"/>
  <c r="AB110" i="6"/>
  <c r="AA110" i="6"/>
  <c r="Z110" i="6"/>
  <c r="Y110" i="6"/>
  <c r="X110" i="6"/>
  <c r="W110" i="6"/>
  <c r="V110" i="6"/>
  <c r="U110" i="6"/>
  <c r="T110" i="6"/>
  <c r="S110" i="6"/>
  <c r="R110" i="6"/>
  <c r="Q110" i="6"/>
  <c r="AP109" i="6"/>
  <c r="AO109" i="6"/>
  <c r="AN109" i="6"/>
  <c r="AM109" i="6"/>
  <c r="AL109" i="6"/>
  <c r="AK109" i="6"/>
  <c r="AJ109" i="6"/>
  <c r="AI109" i="6"/>
  <c r="AH109" i="6"/>
  <c r="AG109" i="6"/>
  <c r="AF109" i="6"/>
  <c r="AE109" i="6"/>
  <c r="AD109" i="6"/>
  <c r="AC109" i="6"/>
  <c r="AB109" i="6"/>
  <c r="AA109" i="6"/>
  <c r="Z109" i="6"/>
  <c r="Y109" i="6"/>
  <c r="X109" i="6"/>
  <c r="W109" i="6"/>
  <c r="V109" i="6"/>
  <c r="U109" i="6"/>
  <c r="T109" i="6"/>
  <c r="S109" i="6"/>
  <c r="R109" i="6"/>
  <c r="Q109" i="6"/>
  <c r="AP108" i="6"/>
  <c r="AO108" i="6"/>
  <c r="AN108" i="6"/>
  <c r="AM108" i="6"/>
  <c r="AL108" i="6"/>
  <c r="AK108" i="6"/>
  <c r="AJ108" i="6"/>
  <c r="AI108" i="6"/>
  <c r="AH108" i="6"/>
  <c r="AG108" i="6"/>
  <c r="AF108" i="6"/>
  <c r="AE108" i="6"/>
  <c r="AD108" i="6"/>
  <c r="AC108" i="6"/>
  <c r="AB108" i="6"/>
  <c r="AA108" i="6"/>
  <c r="Z108" i="6"/>
  <c r="Y108" i="6"/>
  <c r="X108" i="6"/>
  <c r="W108" i="6"/>
  <c r="V108" i="6"/>
  <c r="U108" i="6"/>
  <c r="T108" i="6"/>
  <c r="S108" i="6"/>
  <c r="R108" i="6"/>
  <c r="Q108" i="6"/>
  <c r="AP107" i="6"/>
  <c r="AO107" i="6"/>
  <c r="AN107" i="6"/>
  <c r="AM107" i="6"/>
  <c r="AL107" i="6"/>
  <c r="AK107" i="6"/>
  <c r="AJ107" i="6"/>
  <c r="AI107" i="6"/>
  <c r="AH107" i="6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/>
  <c r="T107" i="6"/>
  <c r="S107" i="6"/>
  <c r="R107" i="6"/>
  <c r="Q107" i="6"/>
  <c r="AP106" i="6"/>
  <c r="AO106" i="6"/>
  <c r="AN106" i="6"/>
  <c r="AM106" i="6"/>
  <c r="AL106" i="6"/>
  <c r="AK106" i="6"/>
  <c r="AJ106" i="6"/>
  <c r="AI106" i="6"/>
  <c r="AH106" i="6"/>
  <c r="AG106" i="6"/>
  <c r="AF106" i="6"/>
  <c r="AE106" i="6"/>
  <c r="AD106" i="6"/>
  <c r="AC106" i="6"/>
  <c r="AB106" i="6"/>
  <c r="AA106" i="6"/>
  <c r="Z106" i="6"/>
  <c r="Y106" i="6"/>
  <c r="X106" i="6"/>
  <c r="W106" i="6"/>
  <c r="V106" i="6"/>
  <c r="U106" i="6"/>
  <c r="T106" i="6"/>
  <c r="S106" i="6"/>
  <c r="R106" i="6"/>
  <c r="Q106" i="6"/>
  <c r="AP105" i="6"/>
  <c r="AO105" i="6"/>
  <c r="AN105" i="6"/>
  <c r="AM105" i="6"/>
  <c r="AL105" i="6"/>
  <c r="AK105" i="6"/>
  <c r="AJ105" i="6"/>
  <c r="AI105" i="6"/>
  <c r="AH105" i="6"/>
  <c r="AG105" i="6"/>
  <c r="AF105" i="6"/>
  <c r="AE105" i="6"/>
  <c r="AD105" i="6"/>
  <c r="AC105" i="6"/>
  <c r="AB105" i="6"/>
  <c r="AA105" i="6"/>
  <c r="Z105" i="6"/>
  <c r="Y105" i="6"/>
  <c r="X105" i="6"/>
  <c r="W105" i="6"/>
  <c r="V105" i="6"/>
  <c r="U105" i="6"/>
  <c r="T105" i="6"/>
  <c r="S105" i="6"/>
  <c r="R105" i="6"/>
  <c r="Q105" i="6"/>
  <c r="AP104" i="6"/>
  <c r="AO104" i="6"/>
  <c r="AN104" i="6"/>
  <c r="AM104" i="6"/>
  <c r="AL104" i="6"/>
  <c r="AK104" i="6"/>
  <c r="AJ104" i="6"/>
  <c r="AI104" i="6"/>
  <c r="AH104" i="6"/>
  <c r="AG104" i="6"/>
  <c r="AF104" i="6"/>
  <c r="AE104" i="6"/>
  <c r="AD104" i="6"/>
  <c r="AC104" i="6"/>
  <c r="AB104" i="6"/>
  <c r="AA104" i="6"/>
  <c r="Z104" i="6"/>
  <c r="Y104" i="6"/>
  <c r="X104" i="6"/>
  <c r="W104" i="6"/>
  <c r="V104" i="6"/>
  <c r="U104" i="6"/>
  <c r="T104" i="6"/>
  <c r="S104" i="6"/>
  <c r="R104" i="6"/>
  <c r="Q104" i="6"/>
  <c r="AP103" i="6"/>
  <c r="AO103" i="6"/>
  <c r="AN103" i="6"/>
  <c r="AM103" i="6"/>
  <c r="AL103" i="6"/>
  <c r="AK103" i="6"/>
  <c r="AJ103" i="6"/>
  <c r="AI103" i="6"/>
  <c r="AH103" i="6"/>
  <c r="AG103" i="6"/>
  <c r="AF103" i="6"/>
  <c r="AE103" i="6"/>
  <c r="AD103" i="6"/>
  <c r="AC103" i="6"/>
  <c r="AB103" i="6"/>
  <c r="AA103" i="6"/>
  <c r="Z103" i="6"/>
  <c r="Y103" i="6"/>
  <c r="X103" i="6"/>
  <c r="W103" i="6"/>
  <c r="V103" i="6"/>
  <c r="U103" i="6"/>
  <c r="T103" i="6"/>
  <c r="S103" i="6"/>
  <c r="R103" i="6"/>
  <c r="Q103" i="6"/>
  <c r="AP102" i="6"/>
  <c r="AO102" i="6"/>
  <c r="AN102" i="6"/>
  <c r="AM102" i="6"/>
  <c r="AL102" i="6"/>
  <c r="AK102" i="6"/>
  <c r="AJ102" i="6"/>
  <c r="AI102" i="6"/>
  <c r="AH102" i="6"/>
  <c r="AG102" i="6"/>
  <c r="AF102" i="6"/>
  <c r="AE102" i="6"/>
  <c r="AD102" i="6"/>
  <c r="AC102" i="6"/>
  <c r="AB102" i="6"/>
  <c r="AA102" i="6"/>
  <c r="Z102" i="6"/>
  <c r="Y102" i="6"/>
  <c r="X102" i="6"/>
  <c r="W102" i="6"/>
  <c r="V102" i="6"/>
  <c r="U102" i="6"/>
  <c r="T102" i="6"/>
  <c r="S102" i="6"/>
  <c r="R102" i="6"/>
  <c r="Q102" i="6"/>
  <c r="AP101" i="6"/>
  <c r="AO101" i="6"/>
  <c r="AN101" i="6"/>
  <c r="AM101" i="6"/>
  <c r="AL101" i="6"/>
  <c r="AK101" i="6"/>
  <c r="AJ101" i="6"/>
  <c r="AI101" i="6"/>
  <c r="AH101" i="6"/>
  <c r="AG101" i="6"/>
  <c r="AF101" i="6"/>
  <c r="AE101" i="6"/>
  <c r="AD101" i="6"/>
  <c r="AC101" i="6"/>
  <c r="AB101" i="6"/>
  <c r="AA101" i="6"/>
  <c r="Z101" i="6"/>
  <c r="Y101" i="6"/>
  <c r="X101" i="6"/>
  <c r="W101" i="6"/>
  <c r="V101" i="6"/>
  <c r="U101" i="6"/>
  <c r="T101" i="6"/>
  <c r="S101" i="6"/>
  <c r="R101" i="6"/>
  <c r="Q101" i="6"/>
  <c r="AP100" i="6"/>
  <c r="AO100" i="6"/>
  <c r="AN100" i="6"/>
  <c r="AM100" i="6"/>
  <c r="AL100" i="6"/>
  <c r="AK100" i="6"/>
  <c r="AJ100" i="6"/>
  <c r="AI100" i="6"/>
  <c r="AH100" i="6"/>
  <c r="AG100" i="6"/>
  <c r="AF100" i="6"/>
  <c r="AE100" i="6"/>
  <c r="AD100" i="6"/>
  <c r="AC100" i="6"/>
  <c r="AB100" i="6"/>
  <c r="AA100" i="6"/>
  <c r="Z100" i="6"/>
  <c r="Y100" i="6"/>
  <c r="X100" i="6"/>
  <c r="W100" i="6"/>
  <c r="V100" i="6"/>
  <c r="U100" i="6"/>
  <c r="T100" i="6"/>
  <c r="S100" i="6"/>
  <c r="R100" i="6"/>
  <c r="Q100" i="6"/>
  <c r="AP99" i="6"/>
  <c r="AO99" i="6"/>
  <c r="AN99" i="6"/>
  <c r="AM99" i="6"/>
  <c r="AL99" i="6"/>
  <c r="AK99" i="6"/>
  <c r="AJ99" i="6"/>
  <c r="AI99" i="6"/>
  <c r="AH99" i="6"/>
  <c r="AG99" i="6"/>
  <c r="AF99" i="6"/>
  <c r="AE99" i="6"/>
  <c r="AD99" i="6"/>
  <c r="AC99" i="6"/>
  <c r="AB99" i="6"/>
  <c r="AA99" i="6"/>
  <c r="Z99" i="6"/>
  <c r="Y99" i="6"/>
  <c r="X99" i="6"/>
  <c r="W99" i="6"/>
  <c r="V99" i="6"/>
  <c r="U99" i="6"/>
  <c r="T99" i="6"/>
  <c r="S99" i="6"/>
  <c r="R99" i="6"/>
  <c r="Q99" i="6"/>
  <c r="AP98" i="6"/>
  <c r="AO98" i="6"/>
  <c r="AN98" i="6"/>
  <c r="AM98" i="6"/>
  <c r="AL98" i="6"/>
  <c r="AK98" i="6"/>
  <c r="AJ98" i="6"/>
  <c r="AI98" i="6"/>
  <c r="AH98" i="6"/>
  <c r="AG98" i="6"/>
  <c r="AF98" i="6"/>
  <c r="AE98" i="6"/>
  <c r="AD98" i="6"/>
  <c r="AC98" i="6"/>
  <c r="AB98" i="6"/>
  <c r="AA98" i="6"/>
  <c r="Z98" i="6"/>
  <c r="Y98" i="6"/>
  <c r="X98" i="6"/>
  <c r="W98" i="6"/>
  <c r="V98" i="6"/>
  <c r="U98" i="6"/>
  <c r="T98" i="6"/>
  <c r="S98" i="6"/>
  <c r="R98" i="6"/>
  <c r="Q98" i="6"/>
  <c r="AP97" i="6"/>
  <c r="AO97" i="6"/>
  <c r="AN97" i="6"/>
  <c r="AM97" i="6"/>
  <c r="AL97" i="6"/>
  <c r="AK97" i="6"/>
  <c r="AJ97" i="6"/>
  <c r="AI97" i="6"/>
  <c r="AH97" i="6"/>
  <c r="AG97" i="6"/>
  <c r="AF97" i="6"/>
  <c r="AE97" i="6"/>
  <c r="AD97" i="6"/>
  <c r="AC97" i="6"/>
  <c r="AB97" i="6"/>
  <c r="AA97" i="6"/>
  <c r="Z97" i="6"/>
  <c r="Y97" i="6"/>
  <c r="X97" i="6"/>
  <c r="W97" i="6"/>
  <c r="V97" i="6"/>
  <c r="U97" i="6"/>
  <c r="T97" i="6"/>
  <c r="S97" i="6"/>
  <c r="R97" i="6"/>
  <c r="Q97" i="6"/>
  <c r="AP96" i="6"/>
  <c r="AO96" i="6"/>
  <c r="AN96" i="6"/>
  <c r="AM96" i="6"/>
  <c r="AL96" i="6"/>
  <c r="AK96" i="6"/>
  <c r="AJ96" i="6"/>
  <c r="AI96" i="6"/>
  <c r="AH96" i="6"/>
  <c r="AG96" i="6"/>
  <c r="AF96" i="6"/>
  <c r="AE96" i="6"/>
  <c r="AD96" i="6"/>
  <c r="AC96" i="6"/>
  <c r="AB96" i="6"/>
  <c r="AA96" i="6"/>
  <c r="Z96" i="6"/>
  <c r="Y96" i="6"/>
  <c r="X96" i="6"/>
  <c r="W96" i="6"/>
  <c r="V96" i="6"/>
  <c r="U96" i="6"/>
  <c r="T96" i="6"/>
  <c r="S96" i="6"/>
  <c r="R96" i="6"/>
  <c r="Q96" i="6"/>
  <c r="AP95" i="6"/>
  <c r="AO95" i="6"/>
  <c r="AN95" i="6"/>
  <c r="AM95" i="6"/>
  <c r="AL95" i="6"/>
  <c r="AK95" i="6"/>
  <c r="AJ95" i="6"/>
  <c r="AI95" i="6"/>
  <c r="AH95" i="6"/>
  <c r="AG95" i="6"/>
  <c r="AF95" i="6"/>
  <c r="AE95" i="6"/>
  <c r="AD95" i="6"/>
  <c r="AC95" i="6"/>
  <c r="AB95" i="6"/>
  <c r="AA95" i="6"/>
  <c r="Z95" i="6"/>
  <c r="Y95" i="6"/>
  <c r="X95" i="6"/>
  <c r="W95" i="6"/>
  <c r="V95" i="6"/>
  <c r="U95" i="6"/>
  <c r="T95" i="6"/>
  <c r="S95" i="6"/>
  <c r="R95" i="6"/>
  <c r="Q95" i="6"/>
  <c r="AP94" i="6"/>
  <c r="AO94" i="6"/>
  <c r="AN94" i="6"/>
  <c r="AM94" i="6"/>
  <c r="AL94" i="6"/>
  <c r="AK94" i="6"/>
  <c r="AJ94" i="6"/>
  <c r="AI94" i="6"/>
  <c r="AH94" i="6"/>
  <c r="AG94" i="6"/>
  <c r="AF94" i="6"/>
  <c r="AE94" i="6"/>
  <c r="AD94" i="6"/>
  <c r="AC94" i="6"/>
  <c r="AB94" i="6"/>
  <c r="AA94" i="6"/>
  <c r="Z94" i="6"/>
  <c r="Y94" i="6"/>
  <c r="X94" i="6"/>
  <c r="W94" i="6"/>
  <c r="V94" i="6"/>
  <c r="U94" i="6"/>
  <c r="T94" i="6"/>
  <c r="S94" i="6"/>
  <c r="R94" i="6"/>
  <c r="Q94" i="6"/>
  <c r="AP93" i="6"/>
  <c r="AO93" i="6"/>
  <c r="AN93" i="6"/>
  <c r="AM93" i="6"/>
  <c r="AL93" i="6"/>
  <c r="AK93" i="6"/>
  <c r="AJ93" i="6"/>
  <c r="AI93" i="6"/>
  <c r="AH93" i="6"/>
  <c r="AG93" i="6"/>
  <c r="AF93" i="6"/>
  <c r="AE93" i="6"/>
  <c r="AD93" i="6"/>
  <c r="AC93" i="6"/>
  <c r="AB93" i="6"/>
  <c r="AA93" i="6"/>
  <c r="Z93" i="6"/>
  <c r="Y93" i="6"/>
  <c r="X93" i="6"/>
  <c r="W93" i="6"/>
  <c r="V93" i="6"/>
  <c r="U93" i="6"/>
  <c r="T93" i="6"/>
  <c r="S93" i="6"/>
  <c r="R93" i="6"/>
  <c r="Q93" i="6"/>
  <c r="AP92" i="6"/>
  <c r="AO92" i="6"/>
  <c r="AN92" i="6"/>
  <c r="AM92" i="6"/>
  <c r="AL92" i="6"/>
  <c r="AK92" i="6"/>
  <c r="AJ92" i="6"/>
  <c r="AI92" i="6"/>
  <c r="AH92" i="6"/>
  <c r="AG92" i="6"/>
  <c r="AF92" i="6"/>
  <c r="AE92" i="6"/>
  <c r="AD92" i="6"/>
  <c r="AC92" i="6"/>
  <c r="AB92" i="6"/>
  <c r="AA92" i="6"/>
  <c r="Z92" i="6"/>
  <c r="Y92" i="6"/>
  <c r="X92" i="6"/>
  <c r="W92" i="6"/>
  <c r="V92" i="6"/>
  <c r="U92" i="6"/>
  <c r="T92" i="6"/>
  <c r="S92" i="6"/>
  <c r="R92" i="6"/>
  <c r="Q92" i="6"/>
  <c r="AP91" i="6"/>
  <c r="AO91" i="6"/>
  <c r="AN91" i="6"/>
  <c r="AM91" i="6"/>
  <c r="AL91" i="6"/>
  <c r="AK91" i="6"/>
  <c r="AJ91" i="6"/>
  <c r="AI91" i="6"/>
  <c r="AH91" i="6"/>
  <c r="AG91" i="6"/>
  <c r="AF91" i="6"/>
  <c r="AE91" i="6"/>
  <c r="AD91" i="6"/>
  <c r="AC91" i="6"/>
  <c r="AB91" i="6"/>
  <c r="AA91" i="6"/>
  <c r="Z91" i="6"/>
  <c r="Y91" i="6"/>
  <c r="X91" i="6"/>
  <c r="W91" i="6"/>
  <c r="V91" i="6"/>
  <c r="U91" i="6"/>
  <c r="T91" i="6"/>
  <c r="S91" i="6"/>
  <c r="R91" i="6"/>
  <c r="Q91" i="6"/>
  <c r="AP90" i="6"/>
  <c r="AO90" i="6"/>
  <c r="AN90" i="6"/>
  <c r="AM90" i="6"/>
  <c r="AL90" i="6"/>
  <c r="AK90" i="6"/>
  <c r="AJ90" i="6"/>
  <c r="AI90" i="6"/>
  <c r="AH90" i="6"/>
  <c r="AG90" i="6"/>
  <c r="AF90" i="6"/>
  <c r="AE90" i="6"/>
  <c r="AD90" i="6"/>
  <c r="AC90" i="6"/>
  <c r="AB90" i="6"/>
  <c r="AA90" i="6"/>
  <c r="Z90" i="6"/>
  <c r="Y90" i="6"/>
  <c r="X90" i="6"/>
  <c r="W90" i="6"/>
  <c r="V90" i="6"/>
  <c r="U90" i="6"/>
  <c r="T90" i="6"/>
  <c r="S90" i="6"/>
  <c r="R90" i="6"/>
  <c r="Q90" i="6"/>
  <c r="AP89" i="6"/>
  <c r="AO89" i="6"/>
  <c r="AN89" i="6"/>
  <c r="AM89" i="6"/>
  <c r="AL89" i="6"/>
  <c r="AK89" i="6"/>
  <c r="AJ89" i="6"/>
  <c r="AI89" i="6"/>
  <c r="AH89" i="6"/>
  <c r="AG89" i="6"/>
  <c r="AF89" i="6"/>
  <c r="AE89" i="6"/>
  <c r="AD89" i="6"/>
  <c r="AC89" i="6"/>
  <c r="AB89" i="6"/>
  <c r="AA89" i="6"/>
  <c r="Z89" i="6"/>
  <c r="Y89" i="6"/>
  <c r="X89" i="6"/>
  <c r="W89" i="6"/>
  <c r="V89" i="6"/>
  <c r="U89" i="6"/>
  <c r="T89" i="6"/>
  <c r="S89" i="6"/>
  <c r="R89" i="6"/>
  <c r="Q89" i="6"/>
  <c r="AP88" i="6"/>
  <c r="AO88" i="6"/>
  <c r="AN88" i="6"/>
  <c r="AM88" i="6"/>
  <c r="AL88" i="6"/>
  <c r="AK88" i="6"/>
  <c r="AJ88" i="6"/>
  <c r="AI88" i="6"/>
  <c r="AH88" i="6"/>
  <c r="AG88" i="6"/>
  <c r="AF88" i="6"/>
  <c r="AE88" i="6"/>
  <c r="AD88" i="6"/>
  <c r="AC88" i="6"/>
  <c r="AB88" i="6"/>
  <c r="AA88" i="6"/>
  <c r="Z88" i="6"/>
  <c r="Y88" i="6"/>
  <c r="X88" i="6"/>
  <c r="W88" i="6"/>
  <c r="V88" i="6"/>
  <c r="U88" i="6"/>
  <c r="T88" i="6"/>
  <c r="S88" i="6"/>
  <c r="R88" i="6"/>
  <c r="Q88" i="6"/>
  <c r="AP87" i="6"/>
  <c r="AO87" i="6"/>
  <c r="AN87" i="6"/>
  <c r="AM87" i="6"/>
  <c r="AL87" i="6"/>
  <c r="AK87" i="6"/>
  <c r="AJ87" i="6"/>
  <c r="AI87" i="6"/>
  <c r="AH87" i="6"/>
  <c r="AG87" i="6"/>
  <c r="AF87" i="6"/>
  <c r="AE87" i="6"/>
  <c r="AD87" i="6"/>
  <c r="AC87" i="6"/>
  <c r="AB87" i="6"/>
  <c r="AA87" i="6"/>
  <c r="Z87" i="6"/>
  <c r="Y87" i="6"/>
  <c r="X87" i="6"/>
  <c r="W87" i="6"/>
  <c r="V87" i="6"/>
  <c r="U87" i="6"/>
  <c r="T87" i="6"/>
  <c r="S87" i="6"/>
  <c r="R87" i="6"/>
  <c r="Q87" i="6"/>
  <c r="AP86" i="6"/>
  <c r="AO86" i="6"/>
  <c r="AN86" i="6"/>
  <c r="AM86" i="6"/>
  <c r="AL86" i="6"/>
  <c r="AK86" i="6"/>
  <c r="AJ86" i="6"/>
  <c r="AI86" i="6"/>
  <c r="AH86" i="6"/>
  <c r="AG86" i="6"/>
  <c r="AF86" i="6"/>
  <c r="AE86" i="6"/>
  <c r="AD86" i="6"/>
  <c r="AC86" i="6"/>
  <c r="AB86" i="6"/>
  <c r="AA86" i="6"/>
  <c r="Z86" i="6"/>
  <c r="Y86" i="6"/>
  <c r="X86" i="6"/>
  <c r="W86" i="6"/>
  <c r="V86" i="6"/>
  <c r="U86" i="6"/>
  <c r="T86" i="6"/>
  <c r="S86" i="6"/>
  <c r="R86" i="6"/>
  <c r="Q86" i="6"/>
  <c r="AP85" i="6"/>
  <c r="AO85" i="6"/>
  <c r="AN85" i="6"/>
  <c r="AM85" i="6"/>
  <c r="AL85" i="6"/>
  <c r="AK85" i="6"/>
  <c r="AJ85" i="6"/>
  <c r="AI85" i="6"/>
  <c r="AH85" i="6"/>
  <c r="AG85" i="6"/>
  <c r="AF85" i="6"/>
  <c r="AE85" i="6"/>
  <c r="AD85" i="6"/>
  <c r="AC85" i="6"/>
  <c r="AB85" i="6"/>
  <c r="AA85" i="6"/>
  <c r="Z85" i="6"/>
  <c r="Y85" i="6"/>
  <c r="X85" i="6"/>
  <c r="W85" i="6"/>
  <c r="V85" i="6"/>
  <c r="U85" i="6"/>
  <c r="T85" i="6"/>
  <c r="S85" i="6"/>
  <c r="R85" i="6"/>
  <c r="Q85" i="6"/>
  <c r="AP84" i="6"/>
  <c r="AO84" i="6"/>
  <c r="AN84" i="6"/>
  <c r="AM84" i="6"/>
  <c r="AL84" i="6"/>
  <c r="AK84" i="6"/>
  <c r="AJ84" i="6"/>
  <c r="AI84" i="6"/>
  <c r="AH84" i="6"/>
  <c r="AG84" i="6"/>
  <c r="AF84" i="6"/>
  <c r="AE84" i="6"/>
  <c r="AD84" i="6"/>
  <c r="AC84" i="6"/>
  <c r="AB84" i="6"/>
  <c r="AA84" i="6"/>
  <c r="Z84" i="6"/>
  <c r="Y84" i="6"/>
  <c r="X84" i="6"/>
  <c r="W84" i="6"/>
  <c r="V84" i="6"/>
  <c r="U84" i="6"/>
  <c r="T84" i="6"/>
  <c r="S84" i="6"/>
  <c r="R84" i="6"/>
  <c r="Q84" i="6"/>
  <c r="AP83" i="6"/>
  <c r="AO83" i="6"/>
  <c r="AN83" i="6"/>
  <c r="AM83" i="6"/>
  <c r="AL83" i="6"/>
  <c r="AK83" i="6"/>
  <c r="AJ83" i="6"/>
  <c r="AI83" i="6"/>
  <c r="AH83" i="6"/>
  <c r="AG83" i="6"/>
  <c r="AF83" i="6"/>
  <c r="AE83" i="6"/>
  <c r="AD83" i="6"/>
  <c r="AC83" i="6"/>
  <c r="AB83" i="6"/>
  <c r="AA83" i="6"/>
  <c r="Z83" i="6"/>
  <c r="Y83" i="6"/>
  <c r="X83" i="6"/>
  <c r="W83" i="6"/>
  <c r="V83" i="6"/>
  <c r="U83" i="6"/>
  <c r="T83" i="6"/>
  <c r="S83" i="6"/>
  <c r="R83" i="6"/>
  <c r="Q83" i="6"/>
  <c r="AP82" i="6"/>
  <c r="AO82" i="6"/>
  <c r="AN82" i="6"/>
  <c r="AM82" i="6"/>
  <c r="AL82" i="6"/>
  <c r="AK82" i="6"/>
  <c r="AJ82" i="6"/>
  <c r="AI82" i="6"/>
  <c r="AH82" i="6"/>
  <c r="AG82" i="6"/>
  <c r="AF82" i="6"/>
  <c r="AE82" i="6"/>
  <c r="AD82" i="6"/>
  <c r="AC82" i="6"/>
  <c r="AB82" i="6"/>
  <c r="AA82" i="6"/>
  <c r="Z82" i="6"/>
  <c r="Y82" i="6"/>
  <c r="X82" i="6"/>
  <c r="W82" i="6"/>
  <c r="V82" i="6"/>
  <c r="U82" i="6"/>
  <c r="T82" i="6"/>
  <c r="S82" i="6"/>
  <c r="R82" i="6"/>
  <c r="Q82" i="6"/>
  <c r="AP81" i="6"/>
  <c r="AO81" i="6"/>
  <c r="AN81" i="6"/>
  <c r="AM81" i="6"/>
  <c r="AL81" i="6"/>
  <c r="AK81" i="6"/>
  <c r="AJ81" i="6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S81" i="6"/>
  <c r="R81" i="6"/>
  <c r="Q81" i="6"/>
  <c r="AP80" i="6"/>
  <c r="AO80" i="6"/>
  <c r="AN80" i="6"/>
  <c r="AM80" i="6"/>
  <c r="AL80" i="6"/>
  <c r="AK80" i="6"/>
  <c r="AJ80" i="6"/>
  <c r="AI80" i="6"/>
  <c r="AH80" i="6"/>
  <c r="AG80" i="6"/>
  <c r="AF80" i="6"/>
  <c r="AE80" i="6"/>
  <c r="AD80" i="6"/>
  <c r="AC80" i="6"/>
  <c r="AB80" i="6"/>
  <c r="AA80" i="6"/>
  <c r="Z80" i="6"/>
  <c r="Y80" i="6"/>
  <c r="X80" i="6"/>
  <c r="W80" i="6"/>
  <c r="V80" i="6"/>
  <c r="U80" i="6"/>
  <c r="T80" i="6"/>
  <c r="S80" i="6"/>
  <c r="R80" i="6"/>
  <c r="Q80" i="6"/>
  <c r="AP79" i="6"/>
  <c r="AO79" i="6"/>
  <c r="AN79" i="6"/>
  <c r="AM79" i="6"/>
  <c r="AL79" i="6"/>
  <c r="AK79" i="6"/>
  <c r="AJ79" i="6"/>
  <c r="AI79" i="6"/>
  <c r="AH79" i="6"/>
  <c r="AG79" i="6"/>
  <c r="AF79" i="6"/>
  <c r="AE79" i="6"/>
  <c r="AD79" i="6"/>
  <c r="AC79" i="6"/>
  <c r="AB79" i="6"/>
  <c r="AA79" i="6"/>
  <c r="Z79" i="6"/>
  <c r="Y79" i="6"/>
  <c r="X79" i="6"/>
  <c r="W79" i="6"/>
  <c r="V79" i="6"/>
  <c r="U79" i="6"/>
  <c r="T79" i="6"/>
  <c r="S79" i="6"/>
  <c r="R79" i="6"/>
  <c r="Q79" i="6"/>
  <c r="AP78" i="6"/>
  <c r="AO78" i="6"/>
  <c r="AN78" i="6"/>
  <c r="AM78" i="6"/>
  <c r="AL78" i="6"/>
  <c r="AK78" i="6"/>
  <c r="AJ78" i="6"/>
  <c r="AI78" i="6"/>
  <c r="AH78" i="6"/>
  <c r="AG78" i="6"/>
  <c r="AF78" i="6"/>
  <c r="AE78" i="6"/>
  <c r="AD78" i="6"/>
  <c r="AC78" i="6"/>
  <c r="AB78" i="6"/>
  <c r="AA78" i="6"/>
  <c r="Z78" i="6"/>
  <c r="Y78" i="6"/>
  <c r="X78" i="6"/>
  <c r="W78" i="6"/>
  <c r="V78" i="6"/>
  <c r="U78" i="6"/>
  <c r="T78" i="6"/>
  <c r="S78" i="6"/>
  <c r="R78" i="6"/>
  <c r="Q78" i="6"/>
  <c r="AP77" i="6"/>
  <c r="AO77" i="6"/>
  <c r="AN77" i="6"/>
  <c r="AM77" i="6"/>
  <c r="AL77" i="6"/>
  <c r="AK77" i="6"/>
  <c r="AJ77" i="6"/>
  <c r="AI77" i="6"/>
  <c r="AH77" i="6"/>
  <c r="AG77" i="6"/>
  <c r="AF77" i="6"/>
  <c r="AE77" i="6"/>
  <c r="AD77" i="6"/>
  <c r="AC77" i="6"/>
  <c r="AB77" i="6"/>
  <c r="AA77" i="6"/>
  <c r="Z77" i="6"/>
  <c r="Y77" i="6"/>
  <c r="X77" i="6"/>
  <c r="W77" i="6"/>
  <c r="V77" i="6"/>
  <c r="U77" i="6"/>
  <c r="T77" i="6"/>
  <c r="S77" i="6"/>
  <c r="R77" i="6"/>
  <c r="Q77" i="6"/>
  <c r="AP76" i="6"/>
  <c r="AO76" i="6"/>
  <c r="AN76" i="6"/>
  <c r="AM76" i="6"/>
  <c r="AL76" i="6"/>
  <c r="AK76" i="6"/>
  <c r="AJ76" i="6"/>
  <c r="AI76" i="6"/>
  <c r="AH76" i="6"/>
  <c r="AG76" i="6"/>
  <c r="AF76" i="6"/>
  <c r="AE76" i="6"/>
  <c r="AD76" i="6"/>
  <c r="AC76" i="6"/>
  <c r="AB76" i="6"/>
  <c r="AA76" i="6"/>
  <c r="Z76" i="6"/>
  <c r="Y76" i="6"/>
  <c r="X76" i="6"/>
  <c r="W76" i="6"/>
  <c r="V76" i="6"/>
  <c r="U76" i="6"/>
  <c r="T76" i="6"/>
  <c r="S76" i="6"/>
  <c r="R76" i="6"/>
  <c r="Q76" i="6"/>
  <c r="AP75" i="6"/>
  <c r="AO75" i="6"/>
  <c r="AN75" i="6"/>
  <c r="AM75" i="6"/>
  <c r="AL75" i="6"/>
  <c r="AK75" i="6"/>
  <c r="AJ75" i="6"/>
  <c r="AI75" i="6"/>
  <c r="AH75" i="6"/>
  <c r="AG75" i="6"/>
  <c r="AF75" i="6"/>
  <c r="AE75" i="6"/>
  <c r="AD75" i="6"/>
  <c r="AC75" i="6"/>
  <c r="AB75" i="6"/>
  <c r="AA75" i="6"/>
  <c r="Z75" i="6"/>
  <c r="Y75" i="6"/>
  <c r="X75" i="6"/>
  <c r="W75" i="6"/>
  <c r="V75" i="6"/>
  <c r="U75" i="6"/>
  <c r="T75" i="6"/>
  <c r="S75" i="6"/>
  <c r="R75" i="6"/>
  <c r="Q75" i="6"/>
  <c r="AP74" i="6"/>
  <c r="AO74" i="6"/>
  <c r="AN74" i="6"/>
  <c r="AM74" i="6"/>
  <c r="AL74" i="6"/>
  <c r="AK74" i="6"/>
  <c r="AJ74" i="6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/>
  <c r="T74" i="6"/>
  <c r="S74" i="6"/>
  <c r="R74" i="6"/>
  <c r="Q74" i="6"/>
  <c r="AP73" i="6"/>
  <c r="AO73" i="6"/>
  <c r="AN73" i="6"/>
  <c r="AM73" i="6"/>
  <c r="AL73" i="6"/>
  <c r="AK73" i="6"/>
  <c r="AJ73" i="6"/>
  <c r="AI73" i="6"/>
  <c r="AH73" i="6"/>
  <c r="AG73" i="6"/>
  <c r="AF73" i="6"/>
  <c r="AE73" i="6"/>
  <c r="AD73" i="6"/>
  <c r="AC73" i="6"/>
  <c r="AB73" i="6"/>
  <c r="AA73" i="6"/>
  <c r="Z73" i="6"/>
  <c r="Y73" i="6"/>
  <c r="X73" i="6"/>
  <c r="W73" i="6"/>
  <c r="V73" i="6"/>
  <c r="U73" i="6"/>
  <c r="T73" i="6"/>
  <c r="S73" i="6"/>
  <c r="R73" i="6"/>
  <c r="Q73" i="6"/>
  <c r="AP72" i="6"/>
  <c r="AO72" i="6"/>
  <c r="AN72" i="6"/>
  <c r="AM72" i="6"/>
  <c r="AL72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AP71" i="6"/>
  <c r="AO71" i="6"/>
  <c r="AN71" i="6"/>
  <c r="AM71" i="6"/>
  <c r="AL71" i="6"/>
  <c r="AK71" i="6"/>
  <c r="AJ71" i="6"/>
  <c r="AI71" i="6"/>
  <c r="AH71" i="6"/>
  <c r="AG71" i="6"/>
  <c r="AF71" i="6"/>
  <c r="AE71" i="6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AP70" i="6"/>
  <c r="AO70" i="6"/>
  <c r="AN70" i="6"/>
  <c r="AM70" i="6"/>
  <c r="AL70" i="6"/>
  <c r="AK70" i="6"/>
  <c r="AJ70" i="6"/>
  <c r="AI70" i="6"/>
  <c r="AH70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/>
  <c r="T70" i="6"/>
  <c r="S70" i="6"/>
  <c r="R70" i="6"/>
  <c r="Q70" i="6"/>
  <c r="AP69" i="6"/>
  <c r="AO69" i="6"/>
  <c r="AN69" i="6"/>
  <c r="AM69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T69" i="6"/>
  <c r="S69" i="6"/>
  <c r="R69" i="6"/>
  <c r="Q69" i="6"/>
  <c r="AP68" i="6"/>
  <c r="AO68" i="6"/>
  <c r="AN68" i="6"/>
  <c r="AM68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AP67" i="6"/>
  <c r="AO67" i="6"/>
  <c r="AN67" i="6"/>
  <c r="AM67" i="6"/>
  <c r="AL67" i="6"/>
  <c r="AK67" i="6"/>
  <c r="AJ67" i="6"/>
  <c r="AI67" i="6"/>
  <c r="AH67" i="6"/>
  <c r="AG67" i="6"/>
  <c r="AF67" i="6"/>
  <c r="AE67" i="6"/>
  <c r="AD67" i="6"/>
  <c r="AC67" i="6"/>
  <c r="AB67" i="6"/>
  <c r="AA67" i="6"/>
  <c r="Z67" i="6"/>
  <c r="Y67" i="6"/>
  <c r="X67" i="6"/>
  <c r="W67" i="6"/>
  <c r="V67" i="6"/>
  <c r="U67" i="6"/>
  <c r="T67" i="6"/>
  <c r="S67" i="6"/>
  <c r="R67" i="6"/>
  <c r="Q67" i="6"/>
  <c r="AP66" i="6"/>
  <c r="AO66" i="6"/>
  <c r="AN66" i="6"/>
  <c r="AM66" i="6"/>
  <c r="AL66" i="6"/>
  <c r="AK66" i="6"/>
  <c r="AJ66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AP65" i="6"/>
  <c r="AO65" i="6"/>
  <c r="AN65" i="6"/>
  <c r="AM65" i="6"/>
  <c r="AL65" i="6"/>
  <c r="AK65" i="6"/>
  <c r="AJ65" i="6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AP64" i="6"/>
  <c r="AO64" i="6"/>
  <c r="AN64" i="6"/>
  <c r="AM64" i="6"/>
  <c r="AL64" i="6"/>
  <c r="AK64" i="6"/>
  <c r="AJ64" i="6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/>
  <c r="T64" i="6"/>
  <c r="S64" i="6"/>
  <c r="R64" i="6"/>
  <c r="Q64" i="6"/>
  <c r="AP63" i="6"/>
  <c r="AO63" i="6"/>
  <c r="AN63" i="6"/>
  <c r="AM63" i="6"/>
  <c r="AL63" i="6"/>
  <c r="AK63" i="6"/>
  <c r="AJ63" i="6"/>
  <c r="AI63" i="6"/>
  <c r="AH63" i="6"/>
  <c r="AG63" i="6"/>
  <c r="AF63" i="6"/>
  <c r="AE63" i="6"/>
  <c r="AD63" i="6"/>
  <c r="AC63" i="6"/>
  <c r="AB63" i="6"/>
  <c r="AA63" i="6"/>
  <c r="Z63" i="6"/>
  <c r="Y63" i="6"/>
  <c r="X63" i="6"/>
  <c r="W63" i="6"/>
  <c r="V63" i="6"/>
  <c r="U63" i="6"/>
  <c r="T63" i="6"/>
  <c r="S63" i="6"/>
  <c r="R63" i="6"/>
  <c r="Q63" i="6"/>
  <c r="AP62" i="6"/>
  <c r="AO62" i="6"/>
  <c r="AN62" i="6"/>
  <c r="AM62" i="6"/>
  <c r="AL62" i="6"/>
  <c r="AK62" i="6"/>
  <c r="AJ62" i="6"/>
  <c r="AI62" i="6"/>
  <c r="AH62" i="6"/>
  <c r="AG62" i="6"/>
  <c r="AF62" i="6"/>
  <c r="AE62" i="6"/>
  <c r="AD62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AP61" i="6"/>
  <c r="AO61" i="6"/>
  <c r="AN61" i="6"/>
  <c r="AM61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Y61" i="6"/>
  <c r="X61" i="6"/>
  <c r="W61" i="6"/>
  <c r="V61" i="6"/>
  <c r="U61" i="6"/>
  <c r="T61" i="6"/>
  <c r="S61" i="6"/>
  <c r="R61" i="6"/>
  <c r="Q61" i="6"/>
  <c r="AP60" i="6"/>
  <c r="AO60" i="6"/>
  <c r="AN60" i="6"/>
  <c r="AM60" i="6"/>
  <c r="AL60" i="6"/>
  <c r="AK60" i="6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T60" i="6"/>
  <c r="S60" i="6"/>
  <c r="R60" i="6"/>
  <c r="Q60" i="6"/>
  <c r="AP59" i="6"/>
  <c r="AO59" i="6"/>
  <c r="AN59" i="6"/>
  <c r="AM59" i="6"/>
  <c r="AL59" i="6"/>
  <c r="AK59" i="6"/>
  <c r="AJ59" i="6"/>
  <c r="AI59" i="6"/>
  <c r="AH59" i="6"/>
  <c r="AG59" i="6"/>
  <c r="AF59" i="6"/>
  <c r="AE59" i="6"/>
  <c r="AD59" i="6"/>
  <c r="AC59" i="6"/>
  <c r="AB59" i="6"/>
  <c r="AA59" i="6"/>
  <c r="Z59" i="6"/>
  <c r="Y59" i="6"/>
  <c r="X59" i="6"/>
  <c r="W59" i="6"/>
  <c r="V59" i="6"/>
  <c r="U59" i="6"/>
  <c r="T59" i="6"/>
  <c r="S59" i="6"/>
  <c r="R59" i="6"/>
  <c r="Q59" i="6"/>
  <c r="AP58" i="6"/>
  <c r="AO58" i="6"/>
  <c r="AN58" i="6"/>
  <c r="AM58" i="6"/>
  <c r="AL58" i="6"/>
  <c r="AK58" i="6"/>
  <c r="AJ58" i="6"/>
  <c r="AI58" i="6"/>
  <c r="AH58" i="6"/>
  <c r="AG58" i="6"/>
  <c r="AF58" i="6"/>
  <c r="AE58" i="6"/>
  <c r="AD58" i="6"/>
  <c r="AC58" i="6"/>
  <c r="AB58" i="6"/>
  <c r="AA58" i="6"/>
  <c r="Z58" i="6"/>
  <c r="Y58" i="6"/>
  <c r="X58" i="6"/>
  <c r="W58" i="6"/>
  <c r="V58" i="6"/>
  <c r="U58" i="6"/>
  <c r="T58" i="6"/>
  <c r="S58" i="6"/>
  <c r="R58" i="6"/>
  <c r="Q58" i="6"/>
  <c r="AP57" i="6"/>
  <c r="AO57" i="6"/>
  <c r="AN57" i="6"/>
  <c r="AM57" i="6"/>
  <c r="AL57" i="6"/>
  <c r="AK57" i="6"/>
  <c r="AJ57" i="6"/>
  <c r="AI57" i="6"/>
  <c r="AH57" i="6"/>
  <c r="AG57" i="6"/>
  <c r="AF57" i="6"/>
  <c r="AE57" i="6"/>
  <c r="AD57" i="6"/>
  <c r="AC57" i="6"/>
  <c r="AB57" i="6"/>
  <c r="AA57" i="6"/>
  <c r="Z57" i="6"/>
  <c r="Y57" i="6"/>
  <c r="X57" i="6"/>
  <c r="W57" i="6"/>
  <c r="V57" i="6"/>
  <c r="U57" i="6"/>
  <c r="T57" i="6"/>
  <c r="S57" i="6"/>
  <c r="R57" i="6"/>
  <c r="Q57" i="6"/>
  <c r="AP56" i="6"/>
  <c r="AO56" i="6"/>
  <c r="AN56" i="6"/>
  <c r="AM56" i="6"/>
  <c r="AL56" i="6"/>
  <c r="AK56" i="6"/>
  <c r="AJ56" i="6"/>
  <c r="AI56" i="6"/>
  <c r="AH56" i="6"/>
  <c r="AG56" i="6"/>
  <c r="AF56" i="6"/>
  <c r="AE56" i="6"/>
  <c r="AD56" i="6"/>
  <c r="AC56" i="6"/>
  <c r="AB56" i="6"/>
  <c r="AA56" i="6"/>
  <c r="Z56" i="6"/>
  <c r="Y56" i="6"/>
  <c r="X56" i="6"/>
  <c r="W56" i="6"/>
  <c r="V56" i="6"/>
  <c r="U56" i="6"/>
  <c r="T56" i="6"/>
  <c r="S56" i="6"/>
  <c r="R56" i="6"/>
  <c r="Q56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AP54" i="6"/>
  <c r="AO54" i="6"/>
  <c r="AN54" i="6"/>
  <c r="AM54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AP53" i="6"/>
  <c r="AO53" i="6"/>
  <c r="AN53" i="6"/>
  <c r="AM53" i="6"/>
  <c r="AL53" i="6"/>
  <c r="AK53" i="6"/>
  <c r="AJ53" i="6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V53" i="6"/>
  <c r="U53" i="6"/>
  <c r="T53" i="6"/>
  <c r="S53" i="6"/>
  <c r="R53" i="6"/>
  <c r="Q53" i="6"/>
  <c r="AP52" i="6"/>
  <c r="AO52" i="6"/>
  <c r="AN52" i="6"/>
  <c r="AM52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Y52" i="6"/>
  <c r="X52" i="6"/>
  <c r="W52" i="6"/>
  <c r="V52" i="6"/>
  <c r="U52" i="6"/>
  <c r="T52" i="6"/>
  <c r="S52" i="6"/>
  <c r="R52" i="6"/>
  <c r="Q52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AP50" i="6"/>
  <c r="AO50" i="6"/>
  <c r="AN50" i="6"/>
  <c r="AM50" i="6"/>
  <c r="AL50" i="6"/>
  <c r="AK50" i="6"/>
  <c r="AJ50" i="6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AP43" i="6"/>
  <c r="AO43" i="6"/>
  <c r="AN43" i="6"/>
  <c r="AM43" i="6"/>
  <c r="AL43" i="6"/>
  <c r="AK43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AP42" i="6"/>
  <c r="AO42" i="6"/>
  <c r="AN42" i="6"/>
  <c r="AM42" i="6"/>
  <c r="AL42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AP41" i="6"/>
  <c r="AO41" i="6"/>
  <c r="AN41" i="6"/>
  <c r="AM41" i="6"/>
  <c r="AL41" i="6"/>
  <c r="AK41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AP27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AP24" i="6"/>
  <c r="AO24" i="6"/>
  <c r="AN24" i="6"/>
  <c r="AM24" i="6"/>
  <c r="AL24" i="6"/>
  <c r="AK24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AP23" i="6"/>
  <c r="AO23" i="6"/>
  <c r="AN23" i="6"/>
  <c r="AM23" i="6"/>
  <c r="AL23" i="6"/>
  <c r="AK23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AP17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E16" i="2" l="1"/>
  <c r="E19" i="2"/>
  <c r="E23" i="2"/>
  <c r="E27" i="2"/>
  <c r="E31" i="2"/>
  <c r="E35" i="2"/>
  <c r="E39" i="2"/>
  <c r="E43" i="2"/>
  <c r="E47" i="2"/>
  <c r="E51" i="2"/>
  <c r="E55" i="2"/>
  <c r="E59" i="2"/>
  <c r="D17" i="2"/>
  <c r="D21" i="2"/>
  <c r="D25" i="2"/>
  <c r="D29" i="2"/>
  <c r="D33" i="2"/>
  <c r="D37" i="2"/>
  <c r="D41" i="2"/>
  <c r="D45" i="2"/>
  <c r="D49" i="2"/>
  <c r="D53" i="2"/>
  <c r="D57" i="2"/>
  <c r="D61" i="2"/>
  <c r="D16" i="2"/>
  <c r="E20" i="2"/>
  <c r="E24" i="2"/>
  <c r="E28" i="2"/>
  <c r="E32" i="2"/>
  <c r="E36" i="2"/>
  <c r="E40" i="2"/>
  <c r="E44" i="2"/>
  <c r="E48" i="2"/>
  <c r="E52" i="2"/>
  <c r="E56" i="2"/>
  <c r="E60" i="2"/>
  <c r="D18" i="2"/>
  <c r="D22" i="2"/>
  <c r="D26" i="2"/>
  <c r="D34" i="2"/>
  <c r="D38" i="2"/>
  <c r="D42" i="2"/>
  <c r="D46" i="2"/>
  <c r="D50" i="2"/>
  <c r="D54" i="2"/>
  <c r="D58" i="2"/>
  <c r="D62" i="2"/>
  <c r="E38" i="2"/>
  <c r="E50" i="2"/>
  <c r="E58" i="2"/>
  <c r="D20" i="2"/>
  <c r="D24" i="2"/>
  <c r="P24" i="2" s="1"/>
  <c r="D36" i="2"/>
  <c r="D44" i="2"/>
  <c r="D52" i="2"/>
  <c r="D30" i="2"/>
  <c r="E18" i="2"/>
  <c r="E22" i="2"/>
  <c r="E26" i="2"/>
  <c r="E30" i="2"/>
  <c r="E34" i="2"/>
  <c r="E42" i="2"/>
  <c r="E46" i="2"/>
  <c r="E54" i="2"/>
  <c r="E62" i="2"/>
  <c r="D28" i="2"/>
  <c r="D40" i="2"/>
  <c r="D56" i="2"/>
  <c r="L56" i="2" s="1"/>
  <c r="E17" i="2"/>
  <c r="E21" i="2"/>
  <c r="E25" i="2"/>
  <c r="E29" i="2"/>
  <c r="E33" i="2"/>
  <c r="E37" i="2"/>
  <c r="E41" i="2"/>
  <c r="E45" i="2"/>
  <c r="E49" i="2"/>
  <c r="L49" i="2" s="1"/>
  <c r="E53" i="2"/>
  <c r="E57" i="2"/>
  <c r="E61" i="2"/>
  <c r="D19" i="2"/>
  <c r="D23" i="2"/>
  <c r="D27" i="2"/>
  <c r="D31" i="2"/>
  <c r="D35" i="2"/>
  <c r="D39" i="2"/>
  <c r="D43" i="2"/>
  <c r="D47" i="2"/>
  <c r="L47" i="2" s="1"/>
  <c r="D51" i="2"/>
  <c r="D55" i="2"/>
  <c r="D59" i="2"/>
  <c r="D32" i="2"/>
  <c r="D48" i="2"/>
  <c r="D60" i="2"/>
  <c r="P26" i="2"/>
  <c r="D5" i="2"/>
  <c r="D7" i="2"/>
  <c r="D9" i="2"/>
  <c r="D11" i="2"/>
  <c r="D13" i="2"/>
  <c r="E4" i="2"/>
  <c r="E8" i="2"/>
  <c r="E14" i="2"/>
  <c r="E5" i="2"/>
  <c r="E7" i="2"/>
  <c r="E9" i="2"/>
  <c r="E11" i="2"/>
  <c r="E13" i="2"/>
  <c r="E10" i="2"/>
  <c r="D6" i="2"/>
  <c r="D8" i="2"/>
  <c r="D10" i="2"/>
  <c r="D12" i="2"/>
  <c r="D14" i="2"/>
  <c r="D4" i="2"/>
  <c r="E6" i="2"/>
  <c r="E12" i="2"/>
  <c r="L48" i="2"/>
  <c r="J57" i="2"/>
  <c r="K57" i="2" s="1"/>
  <c r="J45" i="2"/>
  <c r="K45" i="2" s="1"/>
  <c r="J29" i="2"/>
  <c r="K29" i="2" s="1"/>
  <c r="J56" i="2"/>
  <c r="K56" i="2" s="1"/>
  <c r="J40" i="2"/>
  <c r="K40" i="2" s="1"/>
  <c r="J28" i="2"/>
  <c r="K28" i="2" s="1"/>
  <c r="J59" i="2"/>
  <c r="K59" i="2" s="1"/>
  <c r="J55" i="2"/>
  <c r="K55" i="2" s="1"/>
  <c r="J51" i="2"/>
  <c r="K51" i="2" s="1"/>
  <c r="J47" i="2"/>
  <c r="K47" i="2" s="1"/>
  <c r="J43" i="2"/>
  <c r="K43" i="2" s="1"/>
  <c r="J39" i="2"/>
  <c r="K39" i="2" s="1"/>
  <c r="J35" i="2"/>
  <c r="K35" i="2" s="1"/>
  <c r="J31" i="2"/>
  <c r="K31" i="2" s="1"/>
  <c r="J27" i="2"/>
  <c r="K27" i="2" s="1"/>
  <c r="J23" i="2"/>
  <c r="K23" i="2" s="1"/>
  <c r="J19" i="2"/>
  <c r="K19" i="2" s="1"/>
  <c r="J49" i="2"/>
  <c r="K49" i="2" s="1"/>
  <c r="J33" i="2"/>
  <c r="K33" i="2" s="1"/>
  <c r="J21" i="2"/>
  <c r="K21" i="2" s="1"/>
  <c r="J60" i="2"/>
  <c r="K60" i="2" s="1"/>
  <c r="J48" i="2"/>
  <c r="K48" i="2" s="1"/>
  <c r="J32" i="2"/>
  <c r="K32" i="2" s="1"/>
  <c r="J20" i="2"/>
  <c r="K20" i="2" s="1"/>
  <c r="J53" i="2"/>
  <c r="K53" i="2" s="1"/>
  <c r="J37" i="2"/>
  <c r="K37" i="2" s="1"/>
  <c r="J25" i="2"/>
  <c r="K25" i="2" s="1"/>
  <c r="J44" i="2"/>
  <c r="K44" i="2" s="1"/>
  <c r="J62" i="2"/>
  <c r="K62" i="2" s="1"/>
  <c r="J58" i="2"/>
  <c r="K58" i="2" s="1"/>
  <c r="J54" i="2"/>
  <c r="K54" i="2" s="1"/>
  <c r="J50" i="2"/>
  <c r="K50" i="2" s="1"/>
  <c r="J46" i="2"/>
  <c r="K46" i="2" s="1"/>
  <c r="J42" i="2"/>
  <c r="K42" i="2" s="1"/>
  <c r="J38" i="2"/>
  <c r="K38" i="2" s="1"/>
  <c r="J34" i="2"/>
  <c r="K34" i="2" s="1"/>
  <c r="J30" i="2"/>
  <c r="K30" i="2" s="1"/>
  <c r="J26" i="2"/>
  <c r="K26" i="2" s="1"/>
  <c r="J22" i="2"/>
  <c r="K22" i="2" s="1"/>
  <c r="J18" i="2"/>
  <c r="K18" i="2" s="1"/>
  <c r="J61" i="2"/>
  <c r="K61" i="2" s="1"/>
  <c r="J41" i="2"/>
  <c r="K41" i="2" s="1"/>
  <c r="J17" i="2"/>
  <c r="K17" i="2" s="1"/>
  <c r="J52" i="2"/>
  <c r="K52" i="2" s="1"/>
  <c r="J36" i="2"/>
  <c r="K36" i="2" s="1"/>
  <c r="J24" i="2"/>
  <c r="K24" i="2" s="1"/>
  <c r="P40" i="2" l="1"/>
  <c r="L36" i="2"/>
  <c r="L24" i="2"/>
  <c r="P34" i="2"/>
  <c r="L62" i="2"/>
  <c r="M62" i="2" s="1"/>
  <c r="L25" i="2"/>
  <c r="M25" i="2" s="1"/>
  <c r="P55" i="2"/>
  <c r="P39" i="2"/>
  <c r="L34" i="2"/>
  <c r="M34" i="2" s="1"/>
  <c r="L18" i="2"/>
  <c r="T49" i="2"/>
  <c r="P49" i="2"/>
  <c r="P18" i="2"/>
  <c r="L32" i="2"/>
  <c r="M32" i="2" s="1"/>
  <c r="L54" i="2"/>
  <c r="M54" i="2" s="1"/>
  <c r="L30" i="2"/>
  <c r="M30" i="2" s="1"/>
  <c r="L38" i="2"/>
  <c r="M38" i="2" s="1"/>
  <c r="L50" i="2"/>
  <c r="M50" i="2" s="1"/>
  <c r="T34" i="2"/>
  <c r="L28" i="2"/>
  <c r="M28" i="2" s="1"/>
  <c r="T18" i="2"/>
  <c r="L46" i="2"/>
  <c r="M46" i="2" s="1"/>
  <c r="T26" i="2"/>
  <c r="T57" i="2"/>
  <c r="P41" i="2"/>
  <c r="T38" i="2"/>
  <c r="L60" i="2"/>
  <c r="M60" i="2" s="1"/>
  <c r="T42" i="2"/>
  <c r="L22" i="2"/>
  <c r="M22" i="2" s="1"/>
  <c r="L52" i="2"/>
  <c r="M52" i="2" s="1"/>
  <c r="L20" i="2"/>
  <c r="M20" i="2" s="1"/>
  <c r="P42" i="2"/>
  <c r="L42" i="2"/>
  <c r="M42" i="2" s="1"/>
  <c r="T40" i="2"/>
  <c r="L40" i="2"/>
  <c r="M40" i="2" s="1"/>
  <c r="Q40" i="2" s="1"/>
  <c r="P25" i="2"/>
  <c r="P57" i="2"/>
  <c r="T55" i="2"/>
  <c r="L26" i="2"/>
  <c r="M26" i="2" s="1"/>
  <c r="L58" i="2"/>
  <c r="M58" i="2" s="1"/>
  <c r="P38" i="2"/>
  <c r="T24" i="2"/>
  <c r="L44" i="2"/>
  <c r="M44" i="2" s="1"/>
  <c r="T37" i="2"/>
  <c r="P53" i="2"/>
  <c r="L61" i="2"/>
  <c r="M61" i="2" s="1"/>
  <c r="E15" i="2"/>
  <c r="T35" i="2"/>
  <c r="T51" i="2"/>
  <c r="D15" i="2"/>
  <c r="P37" i="2"/>
  <c r="T53" i="2"/>
  <c r="P22" i="2"/>
  <c r="T21" i="2"/>
  <c r="T36" i="2"/>
  <c r="P36" i="2"/>
  <c r="T22" i="2"/>
  <c r="P23" i="2"/>
  <c r="P51" i="2"/>
  <c r="L19" i="2"/>
  <c r="M19" i="2" s="1"/>
  <c r="P17" i="2"/>
  <c r="T25" i="2"/>
  <c r="T33" i="2"/>
  <c r="T41" i="2"/>
  <c r="L21" i="2"/>
  <c r="M21" i="2" s="1"/>
  <c r="T23" i="2"/>
  <c r="P35" i="2"/>
  <c r="L53" i="2"/>
  <c r="M53" i="2" s="1"/>
  <c r="T39" i="2"/>
  <c r="L17" i="2"/>
  <c r="M17" i="2" s="1"/>
  <c r="T58" i="2"/>
  <c r="L23" i="2"/>
  <c r="M23" i="2" s="1"/>
  <c r="L29" i="2"/>
  <c r="M29" i="2" s="1"/>
  <c r="L31" i="2"/>
  <c r="M31" i="2" s="1"/>
  <c r="T19" i="2"/>
  <c r="P33" i="2"/>
  <c r="L33" i="2"/>
  <c r="M33" i="2" s="1"/>
  <c r="L35" i="2"/>
  <c r="M35" i="2" s="1"/>
  <c r="L37" i="2"/>
  <c r="M37" i="2" s="1"/>
  <c r="L41" i="2"/>
  <c r="M41" i="2" s="1"/>
  <c r="L45" i="2"/>
  <c r="M45" i="2" s="1"/>
  <c r="P58" i="2"/>
  <c r="L51" i="2"/>
  <c r="M51" i="2" s="1"/>
  <c r="Q51" i="2" s="1"/>
  <c r="P21" i="2"/>
  <c r="P19" i="2"/>
  <c r="T52" i="2"/>
  <c r="T31" i="2"/>
  <c r="T56" i="2"/>
  <c r="P56" i="2"/>
  <c r="P50" i="2"/>
  <c r="T50" i="2"/>
  <c r="P54" i="2"/>
  <c r="T17" i="2"/>
  <c r="T54" i="2"/>
  <c r="P52" i="2"/>
  <c r="L57" i="2"/>
  <c r="M57" i="2" s="1"/>
  <c r="P27" i="2"/>
  <c r="P43" i="2"/>
  <c r="P59" i="2"/>
  <c r="L16" i="2"/>
  <c r="M16" i="2" s="1"/>
  <c r="P61" i="2"/>
  <c r="P45" i="2"/>
  <c r="P29" i="2"/>
  <c r="L39" i="2"/>
  <c r="M39" i="2" s="1"/>
  <c r="Q39" i="2" s="1"/>
  <c r="L55" i="2"/>
  <c r="M55" i="2" s="1"/>
  <c r="P60" i="2"/>
  <c r="T28" i="2"/>
  <c r="P30" i="2"/>
  <c r="P46" i="2"/>
  <c r="P62" i="2"/>
  <c r="P16" i="2"/>
  <c r="T32" i="2"/>
  <c r="P31" i="2"/>
  <c r="P32" i="2"/>
  <c r="T46" i="2"/>
  <c r="T43" i="2"/>
  <c r="P28" i="2"/>
  <c r="T48" i="2"/>
  <c r="T59" i="2"/>
  <c r="P48" i="2"/>
  <c r="T27" i="2"/>
  <c r="T44" i="2"/>
  <c r="T30" i="2"/>
  <c r="T62" i="2"/>
  <c r="T47" i="2"/>
  <c r="P44" i="2"/>
  <c r="T16" i="2"/>
  <c r="T29" i="2"/>
  <c r="T45" i="2"/>
  <c r="T61" i="2"/>
  <c r="P47" i="2"/>
  <c r="T60" i="2"/>
  <c r="L27" i="2"/>
  <c r="M27" i="2" s="1"/>
  <c r="L43" i="2"/>
  <c r="M43" i="2" s="1"/>
  <c r="L59" i="2"/>
  <c r="M59" i="2" s="1"/>
  <c r="T20" i="2"/>
  <c r="P20" i="2"/>
  <c r="M47" i="2"/>
  <c r="M36" i="2"/>
  <c r="M18" i="2"/>
  <c r="M49" i="2"/>
  <c r="M56" i="2"/>
  <c r="M24" i="2"/>
  <c r="M48" i="2"/>
  <c r="Q36" i="2" l="1"/>
  <c r="Q18" i="2"/>
  <c r="Q42" i="2"/>
  <c r="U42" i="2" s="1"/>
  <c r="Q22" i="2"/>
  <c r="U22" i="2" s="1"/>
  <c r="Q53" i="2"/>
  <c r="U53" i="2" s="1"/>
  <c r="Q35" i="2"/>
  <c r="U35" i="2" s="1"/>
  <c r="P15" i="2"/>
  <c r="T15" i="2"/>
  <c r="L15" i="2"/>
  <c r="M15" i="2" s="1"/>
  <c r="Q50" i="2"/>
  <c r="U50" i="2" s="1"/>
  <c r="Q62" i="2"/>
  <c r="U62" i="2" s="1"/>
  <c r="Q33" i="2"/>
  <c r="U33" i="2" s="1"/>
  <c r="Q19" i="2"/>
  <c r="U19" i="2" s="1"/>
  <c r="Q44" i="2"/>
  <c r="U44" i="2" s="1"/>
  <c r="Q32" i="2"/>
  <c r="U32" i="2" s="1"/>
  <c r="Q61" i="2"/>
  <c r="U61" i="2" s="1"/>
  <c r="Q54" i="2"/>
  <c r="U54" i="2" s="1"/>
  <c r="Q47" i="2"/>
  <c r="U47" i="2" s="1"/>
  <c r="Q31" i="2"/>
  <c r="U31" i="2" s="1"/>
  <c r="Q20" i="2"/>
  <c r="U20" i="2" s="1"/>
  <c r="U39" i="2"/>
  <c r="U51" i="2"/>
  <c r="U40" i="2"/>
  <c r="Q30" i="2"/>
  <c r="U30" i="2" s="1"/>
  <c r="U18" i="2"/>
  <c r="U36" i="2"/>
  <c r="Q21" i="2"/>
  <c r="U21" i="2" s="1"/>
  <c r="Q16" i="2"/>
  <c r="Q48" i="2"/>
  <c r="U48" i="2" s="1"/>
  <c r="Q24" i="2"/>
  <c r="U24" i="2" s="1"/>
  <c r="Q46" i="2"/>
  <c r="U46" i="2" s="1"/>
  <c r="Q34" i="2"/>
  <c r="U34" i="2" s="1"/>
  <c r="Q60" i="2"/>
  <c r="U60" i="2" s="1"/>
  <c r="Q37" i="2"/>
  <c r="U37" i="2" s="1"/>
  <c r="Q58" i="2"/>
  <c r="U58" i="2" s="1"/>
  <c r="Q38" i="2"/>
  <c r="U38" i="2" s="1"/>
  <c r="Q43" i="2"/>
  <c r="U43" i="2" s="1"/>
  <c r="Q52" i="2"/>
  <c r="U52" i="2" s="1"/>
  <c r="Q27" i="2"/>
  <c r="U27" i="2" s="1"/>
  <c r="Q56" i="2"/>
  <c r="U56" i="2" s="1"/>
  <c r="Q23" i="2"/>
  <c r="U23" i="2" s="1"/>
  <c r="Q26" i="2"/>
  <c r="U26" i="2" s="1"/>
  <c r="Q57" i="2"/>
  <c r="U57" i="2" s="1"/>
  <c r="Q17" i="2"/>
  <c r="U17" i="2" s="1"/>
  <c r="Q59" i="2"/>
  <c r="U59" i="2" s="1"/>
  <c r="Q41" i="2"/>
  <c r="U41" i="2" s="1"/>
  <c r="Q55" i="2"/>
  <c r="U55" i="2" s="1"/>
  <c r="Q45" i="2"/>
  <c r="U45" i="2" s="1"/>
  <c r="Q29" i="2"/>
  <c r="U29" i="2" s="1"/>
  <c r="Q25" i="2"/>
  <c r="U25" i="2" s="1"/>
  <c r="Q28" i="2"/>
  <c r="U28" i="2" s="1"/>
  <c r="Q49" i="2"/>
  <c r="U49" i="2" s="1"/>
  <c r="N15" i="2" l="1"/>
  <c r="N16" i="2" s="1"/>
  <c r="Q15" i="2"/>
  <c r="R15" i="2" s="1"/>
  <c r="R16" i="2" s="1"/>
  <c r="U16" i="2"/>
  <c r="S16" i="2" l="1"/>
  <c r="R17" i="2"/>
  <c r="S17" i="2" s="1"/>
  <c r="U15" i="2"/>
  <c r="V15" i="2" s="1"/>
  <c r="X15" i="2" s="1"/>
  <c r="O16" i="2"/>
  <c r="N17" i="2"/>
  <c r="R18" i="2" l="1"/>
  <c r="S18" i="2" s="1"/>
  <c r="V16" i="2"/>
  <c r="O17" i="2"/>
  <c r="N18" i="2"/>
  <c r="R19" i="2" l="1"/>
  <c r="S19" i="2" s="1"/>
  <c r="W16" i="2"/>
  <c r="X16" i="2"/>
  <c r="Y16" i="2" s="1"/>
  <c r="V17" i="2"/>
  <c r="N19" i="2"/>
  <c r="O18" i="2"/>
  <c r="R20" i="2" l="1"/>
  <c r="S20" i="2" s="1"/>
  <c r="X17" i="2"/>
  <c r="Y17" i="2" s="1"/>
  <c r="V18" i="2"/>
  <c r="W17" i="2"/>
  <c r="N20" i="2"/>
  <c r="O19" i="2"/>
  <c r="R21" i="2" l="1"/>
  <c r="S21" i="2" s="1"/>
  <c r="X18" i="2"/>
  <c r="Y18" i="2" s="1"/>
  <c r="W18" i="2"/>
  <c r="V19" i="2"/>
  <c r="N21" i="2"/>
  <c r="O20" i="2"/>
  <c r="R22" i="2" l="1"/>
  <c r="S22" i="2" s="1"/>
  <c r="V20" i="2"/>
  <c r="X19" i="2"/>
  <c r="Y19" i="2" s="1"/>
  <c r="W19" i="2"/>
  <c r="N22" i="2"/>
  <c r="O21" i="2"/>
  <c r="R23" i="2" l="1"/>
  <c r="S23" i="2" s="1"/>
  <c r="V21" i="2"/>
  <c r="X20" i="2"/>
  <c r="Y20" i="2" s="1"/>
  <c r="W20" i="2"/>
  <c r="O22" i="2"/>
  <c r="N23" i="2"/>
  <c r="R24" i="2" l="1"/>
  <c r="S24" i="2" s="1"/>
  <c r="W21" i="2"/>
  <c r="V22" i="2"/>
  <c r="X21" i="2"/>
  <c r="Y21" i="2" s="1"/>
  <c r="O23" i="2"/>
  <c r="N24" i="2"/>
  <c r="R25" i="2" l="1"/>
  <c r="S25" i="2" s="1"/>
  <c r="X22" i="2"/>
  <c r="Y22" i="2" s="1"/>
  <c r="W22" i="2"/>
  <c r="V23" i="2"/>
  <c r="N25" i="2"/>
  <c r="O24" i="2"/>
  <c r="R26" i="2" l="1"/>
  <c r="S26" i="2" s="1"/>
  <c r="V24" i="2"/>
  <c r="X23" i="2"/>
  <c r="Y23" i="2" s="1"/>
  <c r="W23" i="2"/>
  <c r="N26" i="2"/>
  <c r="O25" i="2"/>
  <c r="R27" i="2" l="1"/>
  <c r="S27" i="2" s="1"/>
  <c r="V25" i="2"/>
  <c r="X24" i="2"/>
  <c r="Y24" i="2" s="1"/>
  <c r="W24" i="2"/>
  <c r="O26" i="2"/>
  <c r="N27" i="2"/>
  <c r="R28" i="2" l="1"/>
  <c r="S28" i="2" s="1"/>
  <c r="X25" i="2"/>
  <c r="Y25" i="2" s="1"/>
  <c r="W25" i="2"/>
  <c r="V26" i="2"/>
  <c r="O27" i="2"/>
  <c r="N28" i="2"/>
  <c r="R29" i="2" l="1"/>
  <c r="S29" i="2" s="1"/>
  <c r="V27" i="2"/>
  <c r="X26" i="2"/>
  <c r="Y26" i="2" s="1"/>
  <c r="W26" i="2"/>
  <c r="O28" i="2"/>
  <c r="N29" i="2"/>
  <c r="R30" i="2" l="1"/>
  <c r="S30" i="2" s="1"/>
  <c r="V28" i="2"/>
  <c r="X27" i="2"/>
  <c r="Y27" i="2" s="1"/>
  <c r="W27" i="2"/>
  <c r="O29" i="2"/>
  <c r="N30" i="2"/>
  <c r="R31" i="2" l="1"/>
  <c r="S31" i="2" s="1"/>
  <c r="V29" i="2"/>
  <c r="X28" i="2"/>
  <c r="Y28" i="2" s="1"/>
  <c r="W28" i="2"/>
  <c r="O30" i="2"/>
  <c r="N31" i="2"/>
  <c r="R32" i="2" l="1"/>
  <c r="S32" i="2" s="1"/>
  <c r="V30" i="2"/>
  <c r="X29" i="2"/>
  <c r="Y29" i="2" s="1"/>
  <c r="W29" i="2"/>
  <c r="N32" i="2"/>
  <c r="O31" i="2"/>
  <c r="R33" i="2" l="1"/>
  <c r="S33" i="2" s="1"/>
  <c r="V31" i="2"/>
  <c r="X30" i="2"/>
  <c r="Y30" i="2" s="1"/>
  <c r="W30" i="2"/>
  <c r="O32" i="2"/>
  <c r="N33" i="2"/>
  <c r="R34" i="2" l="1"/>
  <c r="S34" i="2" s="1"/>
  <c r="V32" i="2"/>
  <c r="X31" i="2"/>
  <c r="Y31" i="2" s="1"/>
  <c r="W31" i="2"/>
  <c r="O33" i="2"/>
  <c r="N34" i="2"/>
  <c r="R35" i="2" l="1"/>
  <c r="S35" i="2" s="1"/>
  <c r="V33" i="2"/>
  <c r="X32" i="2"/>
  <c r="Y32" i="2" s="1"/>
  <c r="W32" i="2"/>
  <c r="N35" i="2"/>
  <c r="O34" i="2"/>
  <c r="R36" i="2" l="1"/>
  <c r="S36" i="2" s="1"/>
  <c r="V34" i="2"/>
  <c r="X33" i="2"/>
  <c r="Y33" i="2" s="1"/>
  <c r="W33" i="2"/>
  <c r="O35" i="2"/>
  <c r="N36" i="2"/>
  <c r="R37" i="2" l="1"/>
  <c r="S37" i="2" s="1"/>
  <c r="V35" i="2"/>
  <c r="X34" i="2"/>
  <c r="Y34" i="2" s="1"/>
  <c r="W34" i="2"/>
  <c r="O36" i="2"/>
  <c r="N37" i="2"/>
  <c r="R38" i="2" l="1"/>
  <c r="S38" i="2" s="1"/>
  <c r="V36" i="2"/>
  <c r="X35" i="2"/>
  <c r="Y35" i="2" s="1"/>
  <c r="W35" i="2"/>
  <c r="N38" i="2"/>
  <c r="O37" i="2"/>
  <c r="R39" i="2" l="1"/>
  <c r="S39" i="2" s="1"/>
  <c r="V37" i="2"/>
  <c r="X36" i="2"/>
  <c r="Y36" i="2" s="1"/>
  <c r="W36" i="2"/>
  <c r="N39" i="2"/>
  <c r="O38" i="2"/>
  <c r="R40" i="2" l="1"/>
  <c r="S40" i="2" s="1"/>
  <c r="V38" i="2"/>
  <c r="X37" i="2"/>
  <c r="Y37" i="2" s="1"/>
  <c r="W37" i="2"/>
  <c r="N40" i="2"/>
  <c r="O39" i="2"/>
  <c r="R41" i="2" l="1"/>
  <c r="S41" i="2" s="1"/>
  <c r="V39" i="2"/>
  <c r="X38" i="2"/>
  <c r="Y38" i="2" s="1"/>
  <c r="W38" i="2"/>
  <c r="N41" i="2"/>
  <c r="O40" i="2"/>
  <c r="R42" i="2" l="1"/>
  <c r="S42" i="2" s="1"/>
  <c r="V40" i="2"/>
  <c r="X39" i="2"/>
  <c r="Y39" i="2" s="1"/>
  <c r="W39" i="2"/>
  <c r="N42" i="2"/>
  <c r="O41" i="2"/>
  <c r="R43" i="2" l="1"/>
  <c r="S43" i="2" s="1"/>
  <c r="V41" i="2"/>
  <c r="X40" i="2"/>
  <c r="Y40" i="2" s="1"/>
  <c r="W40" i="2"/>
  <c r="O42" i="2"/>
  <c r="N43" i="2"/>
  <c r="R44" i="2" l="1"/>
  <c r="S44" i="2" s="1"/>
  <c r="V42" i="2"/>
  <c r="X41" i="2"/>
  <c r="Y41" i="2" s="1"/>
  <c r="W41" i="2"/>
  <c r="O43" i="2"/>
  <c r="N44" i="2"/>
  <c r="R45" i="2" l="1"/>
  <c r="S45" i="2" s="1"/>
  <c r="V43" i="2"/>
  <c r="X42" i="2"/>
  <c r="Y42" i="2" s="1"/>
  <c r="W42" i="2"/>
  <c r="N45" i="2"/>
  <c r="O44" i="2"/>
  <c r="R46" i="2" l="1"/>
  <c r="S46" i="2" s="1"/>
  <c r="V44" i="2"/>
  <c r="X43" i="2"/>
  <c r="Y43" i="2" s="1"/>
  <c r="W43" i="2"/>
  <c r="O45" i="2"/>
  <c r="N46" i="2"/>
  <c r="R47" i="2" l="1"/>
  <c r="S47" i="2" s="1"/>
  <c r="V45" i="2"/>
  <c r="X44" i="2"/>
  <c r="Y44" i="2" s="1"/>
  <c r="W44" i="2"/>
  <c r="O46" i="2"/>
  <c r="N47" i="2"/>
  <c r="R48" i="2" l="1"/>
  <c r="S48" i="2" s="1"/>
  <c r="V46" i="2"/>
  <c r="X45" i="2"/>
  <c r="Y45" i="2" s="1"/>
  <c r="W45" i="2"/>
  <c r="N48" i="2"/>
  <c r="O47" i="2"/>
  <c r="R49" i="2" l="1"/>
  <c r="S49" i="2" s="1"/>
  <c r="V47" i="2"/>
  <c r="X46" i="2"/>
  <c r="Y46" i="2" s="1"/>
  <c r="W46" i="2"/>
  <c r="N49" i="2"/>
  <c r="O48" i="2"/>
  <c r="R50" i="2" l="1"/>
  <c r="S50" i="2" s="1"/>
  <c r="V48" i="2"/>
  <c r="X47" i="2"/>
  <c r="Y47" i="2" s="1"/>
  <c r="W47" i="2"/>
  <c r="O49" i="2"/>
  <c r="N50" i="2"/>
  <c r="R51" i="2" l="1"/>
  <c r="S51" i="2" s="1"/>
  <c r="V49" i="2"/>
  <c r="X48" i="2"/>
  <c r="Y48" i="2" s="1"/>
  <c r="W48" i="2"/>
  <c r="N51" i="2"/>
  <c r="O50" i="2"/>
  <c r="R52" i="2" l="1"/>
  <c r="S52" i="2" s="1"/>
  <c r="V50" i="2"/>
  <c r="X49" i="2"/>
  <c r="Y49" i="2" s="1"/>
  <c r="W49" i="2"/>
  <c r="O51" i="2"/>
  <c r="N52" i="2"/>
  <c r="R53" i="2" l="1"/>
  <c r="S53" i="2" s="1"/>
  <c r="V51" i="2"/>
  <c r="X50" i="2"/>
  <c r="Y50" i="2" s="1"/>
  <c r="W50" i="2"/>
  <c r="N53" i="2"/>
  <c r="O52" i="2"/>
  <c r="R54" i="2" l="1"/>
  <c r="S54" i="2" s="1"/>
  <c r="V52" i="2"/>
  <c r="X51" i="2"/>
  <c r="Y51" i="2" s="1"/>
  <c r="W51" i="2"/>
  <c r="O53" i="2"/>
  <c r="N54" i="2"/>
  <c r="R55" i="2" l="1"/>
  <c r="S55" i="2" s="1"/>
  <c r="V53" i="2"/>
  <c r="X52" i="2"/>
  <c r="Y52" i="2" s="1"/>
  <c r="W52" i="2"/>
  <c r="O54" i="2"/>
  <c r="N55" i="2"/>
  <c r="R56" i="2" l="1"/>
  <c r="S56" i="2" s="1"/>
  <c r="V54" i="2"/>
  <c r="X53" i="2"/>
  <c r="Y53" i="2" s="1"/>
  <c r="W53" i="2"/>
  <c r="O55" i="2"/>
  <c r="N56" i="2"/>
  <c r="R57" i="2" l="1"/>
  <c r="S57" i="2" s="1"/>
  <c r="V55" i="2"/>
  <c r="X54" i="2"/>
  <c r="Y54" i="2" s="1"/>
  <c r="W54" i="2"/>
  <c r="N57" i="2"/>
  <c r="O56" i="2"/>
  <c r="R58" i="2" l="1"/>
  <c r="S58" i="2" s="1"/>
  <c r="V56" i="2"/>
  <c r="X55" i="2"/>
  <c r="Y55" i="2" s="1"/>
  <c r="W55" i="2"/>
  <c r="O57" i="2"/>
  <c r="N58" i="2"/>
  <c r="R59" i="2"/>
  <c r="S59" i="2" s="1"/>
  <c r="V57" i="2" l="1"/>
  <c r="X56" i="2"/>
  <c r="Y56" i="2" s="1"/>
  <c r="W56" i="2"/>
  <c r="O58" i="2"/>
  <c r="N59" i="2"/>
  <c r="R60" i="2"/>
  <c r="S60" i="2" s="1"/>
  <c r="V58" i="2" l="1"/>
  <c r="X57" i="2"/>
  <c r="Y57" i="2" s="1"/>
  <c r="W57" i="2"/>
  <c r="O59" i="2"/>
  <c r="N60" i="2"/>
  <c r="R61" i="2"/>
  <c r="S61" i="2" s="1"/>
  <c r="V59" i="2" l="1"/>
  <c r="X58" i="2"/>
  <c r="Y58" i="2" s="1"/>
  <c r="W58" i="2"/>
  <c r="N61" i="2"/>
  <c r="O60" i="2"/>
  <c r="R62" i="2"/>
  <c r="V60" i="2" l="1"/>
  <c r="W59" i="2"/>
  <c r="X59" i="2"/>
  <c r="Y59" i="2" s="1"/>
  <c r="O61" i="2"/>
  <c r="N62" i="2"/>
  <c r="O62" i="2" s="1"/>
  <c r="S62" i="2"/>
  <c r="V61" i="2" l="1"/>
  <c r="X60" i="2"/>
  <c r="Y60" i="2" s="1"/>
  <c r="W60" i="2"/>
  <c r="V62" i="2" l="1"/>
  <c r="W61" i="2"/>
  <c r="X61" i="2"/>
  <c r="Y61" i="2" s="1"/>
  <c r="W62" i="2" l="1"/>
  <c r="X62" i="2"/>
  <c r="Y62" i="2" s="1"/>
</calcChain>
</file>

<file path=xl/sharedStrings.xml><?xml version="1.0" encoding="utf-8"?>
<sst xmlns="http://schemas.openxmlformats.org/spreadsheetml/2006/main" count="317" uniqueCount="244">
  <si>
    <t xml:space="preserve"> </t>
  </si>
  <si>
    <t>a</t>
  </si>
  <si>
    <t>tfac</t>
  </si>
  <si>
    <t>wfac</t>
  </si>
  <si>
    <t>sand</t>
  </si>
  <si>
    <t>alpha value - intermediate calculation (see Equation 7)</t>
  </si>
  <si>
    <t>temperature effect on decomposition. (see Equation 5)</t>
  </si>
  <si>
    <t>water effect on decomposition (see Equation 6)</t>
  </si>
  <si>
    <t>tillage disturbance modifier on decay rate for active and slow carbon pool (see Table 2)</t>
  </si>
  <si>
    <r>
      <t>decay rate for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</si>
  <si>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</si>
  <si>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Counter</t>
  </si>
  <si>
    <t>Year</t>
  </si>
  <si>
    <t>Month</t>
  </si>
  <si>
    <t>MF</t>
  </si>
  <si>
    <t>CI</t>
  </si>
  <si>
    <r>
      <t>decay rate for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</si>
  <si>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</si>
  <si>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</si>
  <si>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for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</si>
  <si>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Equation 4: PASSIVE pool calcuations</t>
  </si>
  <si>
    <t>Equation 3: SLOW pool calcuations</t>
  </si>
  <si>
    <t>Equation 2:  ACTIVE pool calcuations</t>
  </si>
  <si>
    <t>Equation 1:  SOC stock change for mineral soils</t>
  </si>
  <si>
    <t>Equation 5:  Temperature factor</t>
  </si>
  <si>
    <t>Ti</t>
  </si>
  <si>
    <t>topt</t>
  </si>
  <si>
    <t>monthly average temperature for month (i = 1, 2, …, 12), degrees C</t>
  </si>
  <si>
    <t xml:space="preserve">monthly average temperature effect on decomposition </t>
  </si>
  <si>
    <t xml:space="preserve">annual average temperature effect on decomposition </t>
  </si>
  <si>
    <t>Equation 6: Soil Water factor</t>
  </si>
  <si>
    <t>potential evapotranspiration, mm</t>
  </si>
  <si>
    <t>monthly average precipitation, mm</t>
  </si>
  <si>
    <t>ratio of monthly average precipitation to PET (unitless) for month (i = 1, 2, …, 12)</t>
  </si>
  <si>
    <t>monthly average water effect on decomposition</t>
  </si>
  <si>
    <t>annual average water effect on decomposition</t>
  </si>
  <si>
    <t>Equation 7:  Calcuation of intermediate values</t>
  </si>
  <si>
    <r>
      <t>total carbon input, g C m</t>
    </r>
    <r>
      <rPr>
        <vertAlign val="superscript"/>
        <sz val="11"/>
        <color theme="1"/>
        <rFont val="Calibri"/>
        <family val="2"/>
        <scheme val="minor"/>
      </rPr>
      <t>-2</t>
    </r>
  </si>
  <si>
    <t>lignin-to-structural ratio of litter input, proportion</t>
  </si>
  <si>
    <t>LC</t>
  </si>
  <si>
    <t>NC</t>
  </si>
  <si>
    <t>Practice</t>
  </si>
  <si>
    <t>Default</t>
  </si>
  <si>
    <t>Description</t>
  </si>
  <si>
    <t>Full-Till</t>
  </si>
  <si>
    <t>Reduced-Till</t>
  </si>
  <si>
    <t>No-till</t>
  </si>
  <si>
    <t>All</t>
  </si>
  <si>
    <t>Calculations</t>
  </si>
  <si>
    <t xml:space="preserve">Step 1: Calculate ratio of monthly average precipitation to potential evapotranspiration for each month using Equation-18. If the calculated value is greater than 1.25 then set the value to 1.25. </t>
  </si>
  <si>
    <t>Step 3: Estimate annual average water effect on decomposition.</t>
  </si>
  <si>
    <t>Step 4: Repeat Steps 1 to 3 to estimate the water effect on decomposition for other years that are needed to estimate SOC stocks.</t>
  </si>
  <si>
    <t>Step 3: Repeat Step 1 and 2 to estimate the temperature effect on decomposition for other years that are needed to estimate SOC stocks.</t>
  </si>
  <si>
    <t>Step 2: Estimate annual temperature effect on decomposition (tfac)</t>
  </si>
  <si>
    <t>Step 4: Repeat Steps 1 to 3 to estimate SOC stocks for other years that are needed to estimate SOC stocks.</t>
  </si>
  <si>
    <t>Row Labels</t>
  </si>
  <si>
    <t>AvgTAvg</t>
  </si>
  <si>
    <t>SumRain</t>
  </si>
  <si>
    <t>SumEvap</t>
  </si>
  <si>
    <t>ParameterType</t>
  </si>
  <si>
    <t>Parmeter</t>
  </si>
  <si>
    <t>tillfac_ft</t>
  </si>
  <si>
    <t>tillfac_rt</t>
  </si>
  <si>
    <t>tillfac_nt</t>
  </si>
  <si>
    <t>Temp</t>
  </si>
  <si>
    <t>mappeti</t>
  </si>
  <si>
    <t>Wi</t>
  </si>
  <si>
    <t>Precipitation</t>
  </si>
  <si>
    <t>maappeti</t>
  </si>
  <si>
    <t>Potential evapotranspiration</t>
  </si>
  <si>
    <t>mappet</t>
  </si>
  <si>
    <t>alpha</t>
  </si>
  <si>
    <t>Sand</t>
  </si>
  <si>
    <t>ACTIVE</t>
  </si>
  <si>
    <t>PASSIVE</t>
  </si>
  <si>
    <t>SLOW</t>
  </si>
  <si>
    <t>Total</t>
  </si>
  <si>
    <t>kA</t>
  </si>
  <si>
    <t>ACTIVEy*</t>
  </si>
  <si>
    <t>ACTIVEy</t>
  </si>
  <si>
    <t>SLOWy*</t>
  </si>
  <si>
    <t>SLOWy</t>
  </si>
  <si>
    <t>kP</t>
  </si>
  <si>
    <t>kS</t>
  </si>
  <si>
    <t>PASSIVEy*</t>
  </si>
  <si>
    <t>PASSIVEy</t>
  </si>
  <si>
    <t>Inverse of C/N ratio - if C/N varies from 5 to 200, then NC varies from 0.005 to 0.20</t>
  </si>
  <si>
    <t>Lignin to structural C - by NMR lignin C is likey to vary from 0.01 to 0.40 as a proportion</t>
  </si>
  <si>
    <t>AvgAnnTi</t>
  </si>
  <si>
    <t>AvgAnnWi</t>
  </si>
  <si>
    <t>Temperature rate modifier</t>
  </si>
  <si>
    <t>Water rate modifer</t>
  </si>
  <si>
    <t>Prediction of MF from NC and LC</t>
  </si>
  <si>
    <t>C cont</t>
  </si>
  <si>
    <t>Cinputs</t>
  </si>
  <si>
    <t>WheatSDM</t>
  </si>
  <si>
    <t>SOCy</t>
  </si>
  <si>
    <t>Crop production and residue C addition onto or into soil calcuated from a simple growth model</t>
  </si>
  <si>
    <t xml:space="preserve">Ranges used </t>
  </si>
  <si>
    <t>min</t>
  </si>
  <si>
    <t>max</t>
  </si>
  <si>
    <t>Monthly Precip</t>
  </si>
  <si>
    <t>Montly potentialevapotrans</t>
  </si>
  <si>
    <t>Metabolic fraction of carbon input - the decomposible component?</t>
  </si>
  <si>
    <t>RSratio</t>
  </si>
  <si>
    <t xml:space="preserve">Note: For land area that under irrigation management, set the monthly average water effect on decomposition (Wi) to 0.775 </t>
  </si>
  <si>
    <t>YearMonth</t>
  </si>
  <si>
    <t>f2</t>
  </si>
  <si>
    <t>f3</t>
  </si>
  <si>
    <t>f4par1</t>
  </si>
  <si>
    <t>f4par2</t>
  </si>
  <si>
    <t>f5</t>
  </si>
  <si>
    <t>f6</t>
  </si>
  <si>
    <t>f7</t>
  </si>
  <si>
    <t>f8</t>
  </si>
  <si>
    <t>ta</t>
  </si>
  <si>
    <t>tb</t>
  </si>
  <si>
    <t>plig</t>
  </si>
  <si>
    <t>wfacpar1</t>
  </si>
  <si>
    <t>wfacpar2</t>
  </si>
  <si>
    <t>wfacpar3</t>
  </si>
  <si>
    <t>Intercept term to estimate wfac (effect of water on decomposition)</t>
  </si>
  <si>
    <t>slope for mappet term to estimate wfac (effect of water on decomposition)</t>
  </si>
  <si>
    <t>slope for mappet^2 term to estimate wfac (effect of water on decomposition)</t>
  </si>
  <si>
    <t>f1</t>
  </si>
  <si>
    <t>k3par1</t>
  </si>
  <si>
    <t>intercept term for sand effect for active pool</t>
  </si>
  <si>
    <t>k3par2</t>
  </si>
  <si>
    <t>slope term for sand effect for active pool</t>
  </si>
  <si>
    <t>decay rate under optimum condition for slow (k4)</t>
  </si>
  <si>
    <t>decay rate under optimum condition for passive (k5)</t>
  </si>
  <si>
    <t>stabilization efficiencies for metabolic decay products entering the active pool</t>
  </si>
  <si>
    <t>stabilization efficiencies for structural decay products entering the slow pool</t>
  </si>
  <si>
    <t>stabilization efficiencies for active pool decay products entering the slow pool</t>
  </si>
  <si>
    <t>stabilization efficiencies for active pool decay products entering the passive pool</t>
  </si>
  <si>
    <t>stabilization efficiencies for slow pool decay products entering the passive pool</t>
  </si>
  <si>
    <t>stabilization efficiencies for slow pool decay products entering the active pool</t>
  </si>
  <si>
    <t>stabilization efficiencies for passive pool decay products entering the active pool</t>
  </si>
  <si>
    <t>parameter to estimate temperature modifier on decomposition (tfac)</t>
  </si>
  <si>
    <t>tmax</t>
  </si>
  <si>
    <t>empirical parameter to modify k20</t>
  </si>
  <si>
    <t>sp1</t>
  </si>
  <si>
    <t>empirical parameter to estimate metabolic fraction of residue input (intercept)</t>
  </si>
  <si>
    <t>sp2</t>
  </si>
  <si>
    <t>empirical parameter to estimate metabolic fraction of residue input (slope)</t>
  </si>
  <si>
    <t>Beta</t>
  </si>
  <si>
    <t>f4</t>
  </si>
  <si>
    <t xml:space="preserve">intersept term for sand effect on stabilization efficiencies for active pool decay products entering the slow pool </t>
  </si>
  <si>
    <t>slope term for sand effect on stabilization efficiencies for active pool decay products entering the slow pool</t>
  </si>
  <si>
    <t>fraction of slow pool decay products transferred to the passive pool, proportion</t>
  </si>
  <si>
    <t>β</t>
  </si>
  <si>
    <t>C input to the metabolic dead organic matter C pool, g C m-2 year-1</t>
  </si>
  <si>
    <t>nitrogen fraction of the carbon input, proportion</t>
  </si>
  <si>
    <t>fraction of active pool decay products transferred to the slow pool, proportion</t>
  </si>
  <si>
    <t>fraction of slow pool decay products transferred to the active pool, proportion</t>
  </si>
  <si>
    <t>fraction of passive pool decay products transferred to the active pool, proportion</t>
  </si>
  <si>
    <t>Step 1: Calculate the C input to the metabolic dead organic matter pool (β).</t>
  </si>
  <si>
    <t>Period</t>
  </si>
  <si>
    <t>Run in period to derive initial stocks of soil carbon pools</t>
  </si>
  <si>
    <t>Average run in values and initial stocks</t>
  </si>
  <si>
    <t>Inventory Period</t>
  </si>
  <si>
    <t>Active_diff</t>
  </si>
  <si>
    <t>Slow_diff</t>
  </si>
  <si>
    <t>Passive_diff</t>
  </si>
  <si>
    <t>SOC_diff</t>
  </si>
  <si>
    <r>
      <t>Stocks of organic C (g C/m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</si>
  <si>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Annual change in oganic C stocks (g C/m</t>
    </r>
    <r>
      <rPr>
        <b/>
        <vertAlign val="superscript"/>
        <sz val="11"/>
        <color theme="1"/>
        <rFont val="Calibri"/>
        <family val="2"/>
        <scheme val="minor"/>
      </rPr>
      <t>2/y</t>
    </r>
    <r>
      <rPr>
        <b/>
        <sz val="11"/>
        <color theme="1"/>
        <rFont val="Calibri"/>
        <family val="2"/>
        <scheme val="minor"/>
      </rPr>
      <t>)</t>
    </r>
  </si>
  <si>
    <r>
      <t>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</si>
  <si>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</si>
  <si>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organic carbon stock at the end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</si>
  <si>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</si>
  <si>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ACTIVE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</si>
  <si>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SLOW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</si>
  <si>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fraction of 0-30 cm soil mass that is sand, proportion</t>
  </si>
  <si>
    <r>
      <t>total carbon input,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</si>
  <si>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PASSIVE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</si>
  <si>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temp</t>
  </si>
  <si>
    <t>optimum temperature for decomposition, degrees C (see table on Parameters tab).</t>
  </si>
  <si>
    <t>fraction of metabolic dead organic matter decay products transferred to the active pool, proportion</t>
  </si>
  <si>
    <t>fraction of structural dead organic matter decay products transferred to the active pool, proportion</t>
  </si>
  <si>
    <t>fraction of structural dead organic matter decay products transferred ton the slow pool, proportion</t>
  </si>
  <si>
    <t>fraction of active pool decay products transferred to the passive pool, proportion</t>
  </si>
  <si>
    <t>Step 2: Calculate the C input to the active soil carbon pool (α)</t>
  </si>
  <si>
    <r>
      <t>annual change in carbon stocks in mineral soils, Mg C ha</t>
    </r>
    <r>
      <rPr>
        <vertAlign val="superscript"/>
        <sz val="11"/>
        <color rgb="FF000000"/>
        <rFont val="Calibri"/>
        <family val="2"/>
        <scheme val="minor"/>
      </rPr>
      <t>-1</t>
    </r>
  </si>
  <si>
    <r>
      <t>Step 1: Calculate the decay rate for active carbon pool in the soil (k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</si>
  <si>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>Step 2: Calculate the steady state solution to active pool (ACTIVE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</si>
  <si>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Calculate the active SOC pool by determining the additional increase or decrease in SOC from the previous year in the inventory time series (ACTIVE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</si>
  <si>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calculated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 is &gt;1, then set the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</si>
  <si>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 The initial value of ACTIVE</t>
    </r>
    <r>
      <rPr>
        <vertAlign val="subscript"/>
        <sz val="11"/>
        <color theme="1"/>
        <rFont val="Calibri"/>
        <family val="2"/>
        <scheme val="minor"/>
      </rPr>
      <t xml:space="preserve">y </t>
    </r>
    <r>
      <rPr>
        <sz val="11"/>
        <color theme="1"/>
        <rFont val="Calibri"/>
        <family val="2"/>
        <scheme val="minor"/>
      </rPr>
      <t>for the model is set based on the average steady-state value for 5 or more years prior to the first year in the inventory time series. This will lead to more robust results than basing the initial value on one year of data.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</si>
  <si>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</si>
  <si>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</si>
  <si>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decay rate for passive carbon pool in the soil (k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</si>
  <si>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Step 2: Estimate the steady state solution for passive pool (PASSIVE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</si>
  <si>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Estimate the passive SOC pool by determining the additional increase or decrease in SOC from the previous year in the inventory time series (PASSIVE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</si>
  <si>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</si>
  <si>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</si>
  <si>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monthly average temperature effect on decomposition (T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). 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value to 0 if the monthly average temperature is greater than 45 degree C</t>
    </r>
  </si>
  <si>
    <r>
      <t>NOTE: When the monthly average temperature is greater than 45 degrees C (i.e., the maximum average temperature)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 to 0. </t>
    </r>
  </si>
  <si>
    <r>
      <t>Step 2: Estimate monthly average water effect on decomposition (W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</si>
  <si>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Step 3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Repeat Steps 1 to 2 for other years in the time series.</t>
    </r>
  </si>
  <si>
    <r>
      <t>C input to the active soil carbon pool, g C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year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</t>
    </r>
  </si>
  <si>
    <t>decay rate under optimum condition for active pool (k3)</t>
  </si>
  <si>
    <r>
      <t>kfac</t>
    </r>
    <r>
      <rPr>
        <vertAlign val="subscript"/>
        <sz val="11"/>
        <color theme="1"/>
        <rFont val="Calibri"/>
        <family val="2"/>
        <scheme val="minor"/>
      </rPr>
      <t>a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</si>
  <si>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s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</si>
  <si>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p</t>
    </r>
  </si>
  <si>
    <r>
      <t>ACTIVE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</si>
  <si>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</si>
  <si>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in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</si>
  <si>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</si>
  <si>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</si>
  <si>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</si>
  <si>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soil organic carbon stock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</si>
  <si>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sand content of soil layer being modelled, proportion</t>
  </si>
  <si>
    <t>lignin conetnt of carbon inputs, proportion</t>
  </si>
  <si>
    <t>gravimetirc nitrogen to carbon ratio of carbon inputs, ratio</t>
  </si>
  <si>
    <t>Type of tillage</t>
  </si>
  <si>
    <t>sand (0.05 -2mm) content of soil layer being modelled, proportion</t>
  </si>
  <si>
    <t>Step 1: Calculate the value of f4</t>
  </si>
  <si>
    <t>Step 2: Calcuate the decay rate for slow carbon pool in the soil (ks)</t>
  </si>
  <si>
    <r>
      <t>Step 3: Calcuate the steady state solution for slow pool (SLOW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</si>
  <si>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4: Calculate the slow SOC pool by determining the additional increase or decrease in SOC from the previous year in the inventory time series (SLOW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</si>
  <si>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t>Step 5: Repeat Steps 1 to 3 to estimate SOC stocks for other years that are needed to estimate SOC stocks.</t>
  </si>
  <si>
    <t>Tier 2 Steady state soil carbon method</t>
  </si>
  <si>
    <t>Parameter Table: Values and associated uncertainties (where appropriate) and desciptions of model parameters</t>
  </si>
  <si>
    <t>Monthly Climate Data</t>
  </si>
  <si>
    <t xml:space="preserve">Fill in the appropriate values in the green coloured cells. </t>
  </si>
  <si>
    <t>Gray cells contain formulae and are calcuated from the entered data.</t>
  </si>
  <si>
    <t>Pivot Table to calculate annual values of Ti and Wi</t>
  </si>
  <si>
    <t xml:space="preserve">Use this pivot table to derive the annual values </t>
  </si>
  <si>
    <t>of Ti and Wi.  Refresh the table after inserting data.</t>
  </si>
  <si>
    <t>Annual Values of tfac and wfac</t>
  </si>
  <si>
    <t>f2_ft</t>
  </si>
  <si>
    <t>f2_rt</t>
  </si>
  <si>
    <t>f2_nt</t>
  </si>
  <si>
    <t>Tillage disturbance modifier for decay rates under full tillage</t>
  </si>
  <si>
    <t>Tillage disturbance modifier for decay rates under reduced tillage</t>
  </si>
  <si>
    <t>Tillage disturbance modifier for decay rates under no tillage</t>
  </si>
  <si>
    <t>stabilization efficiencies for structural decay products entering the active pool if tillage is not known</t>
  </si>
  <si>
    <t>stabilization efficiencies for structural decay products entering the active pool under full tillage</t>
  </si>
  <si>
    <t>stabilization efficiencies for structural decay products entering the active pool under reduced tillage</t>
  </si>
  <si>
    <t>stabilization efficiencies for structural decay products entering the active pool under no tillage</t>
  </si>
  <si>
    <t>Shoot HI</t>
  </si>
  <si>
    <t>Annual Carbon Input (Mg C/ha)</t>
  </si>
  <si>
    <t>Annual Shoot Dry Matter (kg/ha)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</si>
</sst>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i/>
      <sz val="11"/>
      <color rgb="FF000000"/>
      <name val="Cambria Math"/>
      <family val="1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2" borderId="1" xfId="0" applyFill="1" applyBorder="1"/>
    <xf numFmtId="0" fontId="0" fillId="0" borderId="0" xfId="0"/>
    <xf numFmtId="0" fontId="0" fillId="0" borderId="0" xfId="0"/>
    <xf numFmtId="0" fontId="0" fillId="34" borderId="0" xfId="0" applyFill="1"/>
    <xf numFmtId="0" fontId="0" fillId="35" borderId="0" xfId="0" applyFill="1" applyAlignment="1">
      <alignment horizontal="center" wrapText="1"/>
    </xf>
    <xf numFmtId="0" fontId="0" fillId="35" borderId="0" xfId="0" applyFill="1"/>
    <xf numFmtId="165" fontId="0" fillId="34" borderId="0" xfId="0" applyNumberFormat="1" applyFill="1"/>
    <xf numFmtId="165" fontId="0" fillId="35" borderId="0" xfId="0" applyNumberFormat="1" applyFill="1" applyAlignment="1">
      <alignment vertical="center"/>
    </xf>
    <xf numFmtId="1" fontId="0" fillId="35" borderId="0" xfId="0" applyNumberFormat="1" applyFill="1" applyAlignment="1">
      <alignment vertical="center"/>
    </xf>
    <xf numFmtId="0" fontId="0" fillId="35" borderId="0" xfId="0" applyFill="1" applyAlignment="1">
      <alignment vertical="center"/>
    </xf>
    <xf numFmtId="2" fontId="0" fillId="35" borderId="0" xfId="0" applyNumberFormat="1" applyFill="1" applyAlignment="1">
      <alignment vertical="center"/>
    </xf>
    <xf numFmtId="166" fontId="0" fillId="35" borderId="0" xfId="0" applyNumberFormat="1" applyFill="1" applyAlignment="1">
      <alignment vertical="center"/>
    </xf>
    <xf numFmtId="0" fontId="0" fillId="0" borderId="0" xfId="0" applyBorder="1"/>
    <xf numFmtId="0" fontId="0" fillId="36" borderId="1" xfId="0" applyFill="1" applyBorder="1"/>
    <xf numFmtId="0" fontId="0" fillId="0" borderId="0" xfId="0" applyFont="1"/>
    <xf numFmtId="0" fontId="23" fillId="0" borderId="0" xfId="0" applyFont="1"/>
    <xf numFmtId="0" fontId="25" fillId="0" borderId="0" xfId="0" applyFont="1" applyAlignment="1">
      <alignment vertical="center"/>
    </xf>
    <xf numFmtId="0" fontId="25" fillId="0" borderId="0" xfId="0" quotePrefix="1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0" fillId="0" borderId="0" xfId="0" applyNumberFormat="1" applyFill="1"/>
    <xf numFmtId="0" fontId="0" fillId="0" borderId="0" xfId="0" applyFont="1" applyFill="1"/>
    <xf numFmtId="165" fontId="0" fillId="2" borderId="0" xfId="0" applyNumberFormat="1" applyFill="1"/>
    <xf numFmtId="0" fontId="0" fillId="37" borderId="0" xfId="0" applyFill="1"/>
    <xf numFmtId="164" fontId="0" fillId="37" borderId="0" xfId="0" applyNumberFormat="1" applyFill="1"/>
    <xf numFmtId="0" fontId="0" fillId="34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165" formatCode="0.000"/>
    </dxf>
    <dxf>
      <numFmt numFmtId="165" formatCode="0.00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total rainfall and potential evapotranspiration (mm water)</a:t>
            </a:r>
          </a:p>
        </c:rich>
      </c:tx>
      <c:layout>
        <c:manualLayout>
          <c:xMode val="edge"/>
          <c:yMode val="edge"/>
          <c:x val="0.207898866365108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583570670687437E-2"/>
          <c:y val="0.16041666666666668"/>
          <c:w val="0.91374267046406432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Data'!$E$5</c:f>
              <c:strCache>
                <c:ptCount val="1"/>
                <c:pt idx="0">
                  <c:v>SumRain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Data'!$E$6:$E$817</c:f>
              <c:numCache>
                <c:formatCode>General</c:formatCode>
                <c:ptCount val="812"/>
                <c:pt idx="0">
                  <c:v>2.8</c:v>
                </c:pt>
                <c:pt idx="1">
                  <c:v>34.4</c:v>
                </c:pt>
                <c:pt idx="2">
                  <c:v>10.700000000000001</c:v>
                </c:pt>
                <c:pt idx="3">
                  <c:v>12.9</c:v>
                </c:pt>
                <c:pt idx="4">
                  <c:v>130.10000000000002</c:v>
                </c:pt>
                <c:pt idx="5">
                  <c:v>43.9</c:v>
                </c:pt>
                <c:pt idx="6">
                  <c:v>22.500000000000004</c:v>
                </c:pt>
                <c:pt idx="7">
                  <c:v>44.199999999999996</c:v>
                </c:pt>
                <c:pt idx="8">
                  <c:v>38.799999999999997</c:v>
                </c:pt>
                <c:pt idx="9">
                  <c:v>36.6</c:v>
                </c:pt>
                <c:pt idx="10">
                  <c:v>17.000000000000004</c:v>
                </c:pt>
                <c:pt idx="11">
                  <c:v>6.1</c:v>
                </c:pt>
                <c:pt idx="12">
                  <c:v>8.6</c:v>
                </c:pt>
                <c:pt idx="13">
                  <c:v>28.2</c:v>
                </c:pt>
                <c:pt idx="14">
                  <c:v>0.3</c:v>
                </c:pt>
                <c:pt idx="15">
                  <c:v>63.899999999999991</c:v>
                </c:pt>
                <c:pt idx="16">
                  <c:v>90.3</c:v>
                </c:pt>
                <c:pt idx="17">
                  <c:v>101.39999999999999</c:v>
                </c:pt>
                <c:pt idx="18">
                  <c:v>141.20000000000005</c:v>
                </c:pt>
                <c:pt idx="19">
                  <c:v>105.89999999999998</c:v>
                </c:pt>
                <c:pt idx="20">
                  <c:v>17.799999999999997</c:v>
                </c:pt>
                <c:pt idx="21">
                  <c:v>91.800000000000011</c:v>
                </c:pt>
                <c:pt idx="22">
                  <c:v>5.2</c:v>
                </c:pt>
                <c:pt idx="23">
                  <c:v>45.9</c:v>
                </c:pt>
                <c:pt idx="24">
                  <c:v>37.800000000000004</c:v>
                </c:pt>
                <c:pt idx="25">
                  <c:v>6.3999999999999995</c:v>
                </c:pt>
                <c:pt idx="26">
                  <c:v>2</c:v>
                </c:pt>
                <c:pt idx="27">
                  <c:v>49.29999999999999</c:v>
                </c:pt>
                <c:pt idx="28">
                  <c:v>143.49999999999997</c:v>
                </c:pt>
                <c:pt idx="29">
                  <c:v>127.89999999999999</c:v>
                </c:pt>
                <c:pt idx="30">
                  <c:v>55.199999999999996</c:v>
                </c:pt>
                <c:pt idx="31">
                  <c:v>44</c:v>
                </c:pt>
                <c:pt idx="32">
                  <c:v>57.099999999999994</c:v>
                </c:pt>
                <c:pt idx="33">
                  <c:v>67.999999999999986</c:v>
                </c:pt>
                <c:pt idx="34">
                  <c:v>74.199999999999989</c:v>
                </c:pt>
                <c:pt idx="35">
                  <c:v>20.6</c:v>
                </c:pt>
                <c:pt idx="36">
                  <c:v>13.400000000000002</c:v>
                </c:pt>
                <c:pt idx="37">
                  <c:v>4.0999999999999996</c:v>
                </c:pt>
                <c:pt idx="38">
                  <c:v>5.8</c:v>
                </c:pt>
                <c:pt idx="39">
                  <c:v>27.4</c:v>
                </c:pt>
                <c:pt idx="40">
                  <c:v>40.599999999999994</c:v>
                </c:pt>
                <c:pt idx="41">
                  <c:v>74.499999999999986</c:v>
                </c:pt>
                <c:pt idx="42">
                  <c:v>75.2</c:v>
                </c:pt>
                <c:pt idx="43">
                  <c:v>83.399999999999991</c:v>
                </c:pt>
                <c:pt idx="44">
                  <c:v>73.699999999999974</c:v>
                </c:pt>
                <c:pt idx="45">
                  <c:v>55.099999999999994</c:v>
                </c:pt>
                <c:pt idx="46">
                  <c:v>24.6</c:v>
                </c:pt>
                <c:pt idx="47">
                  <c:v>45.699999999999996</c:v>
                </c:pt>
                <c:pt idx="48">
                  <c:v>28.5</c:v>
                </c:pt>
                <c:pt idx="49">
                  <c:v>0.3</c:v>
                </c:pt>
                <c:pt idx="50">
                  <c:v>14</c:v>
                </c:pt>
                <c:pt idx="51">
                  <c:v>86.699999999999989</c:v>
                </c:pt>
                <c:pt idx="52">
                  <c:v>18.900000000000002</c:v>
                </c:pt>
                <c:pt idx="53">
                  <c:v>44.699999999999989</c:v>
                </c:pt>
                <c:pt idx="54">
                  <c:v>59.7</c:v>
                </c:pt>
                <c:pt idx="55">
                  <c:v>29.8</c:v>
                </c:pt>
                <c:pt idx="56">
                  <c:v>22.6</c:v>
                </c:pt>
                <c:pt idx="57">
                  <c:v>75.899999999999991</c:v>
                </c:pt>
                <c:pt idx="58">
                  <c:v>16.799999999999997</c:v>
                </c:pt>
                <c:pt idx="59">
                  <c:v>34.800000000000004</c:v>
                </c:pt>
                <c:pt idx="60">
                  <c:v>5.6</c:v>
                </c:pt>
                <c:pt idx="61">
                  <c:v>56.4</c:v>
                </c:pt>
                <c:pt idx="62">
                  <c:v>24.6</c:v>
                </c:pt>
                <c:pt idx="63">
                  <c:v>25.6</c:v>
                </c:pt>
                <c:pt idx="64">
                  <c:v>119.39999999999999</c:v>
                </c:pt>
                <c:pt idx="65">
                  <c:v>132.39999999999998</c:v>
                </c:pt>
                <c:pt idx="66">
                  <c:v>46.5</c:v>
                </c:pt>
                <c:pt idx="67">
                  <c:v>107</c:v>
                </c:pt>
                <c:pt idx="68">
                  <c:v>37.900000000000006</c:v>
                </c:pt>
                <c:pt idx="69">
                  <c:v>62.6</c:v>
                </c:pt>
                <c:pt idx="70">
                  <c:v>35.999999999999993</c:v>
                </c:pt>
                <c:pt idx="71">
                  <c:v>24</c:v>
                </c:pt>
                <c:pt idx="72">
                  <c:v>15.1</c:v>
                </c:pt>
                <c:pt idx="73">
                  <c:v>0</c:v>
                </c:pt>
                <c:pt idx="74">
                  <c:v>14.3</c:v>
                </c:pt>
                <c:pt idx="75">
                  <c:v>72.299999999999983</c:v>
                </c:pt>
                <c:pt idx="76">
                  <c:v>97.1</c:v>
                </c:pt>
                <c:pt idx="77">
                  <c:v>91.399999999999963</c:v>
                </c:pt>
                <c:pt idx="78">
                  <c:v>105.99999999999997</c:v>
                </c:pt>
                <c:pt idx="79">
                  <c:v>83.699999999999989</c:v>
                </c:pt>
                <c:pt idx="80">
                  <c:v>94.899999999999991</c:v>
                </c:pt>
                <c:pt idx="81">
                  <c:v>52.9</c:v>
                </c:pt>
                <c:pt idx="82">
                  <c:v>17.100000000000001</c:v>
                </c:pt>
                <c:pt idx="83">
                  <c:v>7.6999999999999993</c:v>
                </c:pt>
                <c:pt idx="84">
                  <c:v>0</c:v>
                </c:pt>
                <c:pt idx="85">
                  <c:v>0</c:v>
                </c:pt>
                <c:pt idx="86">
                  <c:v>10.9</c:v>
                </c:pt>
                <c:pt idx="87">
                  <c:v>20.000000000000004</c:v>
                </c:pt>
                <c:pt idx="88">
                  <c:v>27.900000000000002</c:v>
                </c:pt>
                <c:pt idx="89">
                  <c:v>64.8</c:v>
                </c:pt>
                <c:pt idx="90">
                  <c:v>62.899999999999991</c:v>
                </c:pt>
                <c:pt idx="91">
                  <c:v>43.699999999999996</c:v>
                </c:pt>
                <c:pt idx="92">
                  <c:v>21.2</c:v>
                </c:pt>
                <c:pt idx="93">
                  <c:v>35.799999999999997</c:v>
                </c:pt>
                <c:pt idx="94">
                  <c:v>17.900000000000002</c:v>
                </c:pt>
                <c:pt idx="95">
                  <c:v>14.8</c:v>
                </c:pt>
                <c:pt idx="96">
                  <c:v>1.3</c:v>
                </c:pt>
                <c:pt idx="97">
                  <c:v>2.2999999999999998</c:v>
                </c:pt>
                <c:pt idx="98">
                  <c:v>41.4</c:v>
                </c:pt>
                <c:pt idx="99">
                  <c:v>16.600000000000001</c:v>
                </c:pt>
                <c:pt idx="100">
                  <c:v>102.29999999999998</c:v>
                </c:pt>
                <c:pt idx="101">
                  <c:v>8.6</c:v>
                </c:pt>
                <c:pt idx="102">
                  <c:v>77.099999999999994</c:v>
                </c:pt>
                <c:pt idx="103">
                  <c:v>74.799999999999983</c:v>
                </c:pt>
                <c:pt idx="104">
                  <c:v>77.499999999999986</c:v>
                </c:pt>
                <c:pt idx="105">
                  <c:v>74.199999999999989</c:v>
                </c:pt>
                <c:pt idx="106">
                  <c:v>12.3</c:v>
                </c:pt>
                <c:pt idx="107">
                  <c:v>11.700000000000001</c:v>
                </c:pt>
                <c:pt idx="108">
                  <c:v>4.8</c:v>
                </c:pt>
                <c:pt idx="109">
                  <c:v>23.900000000000002</c:v>
                </c:pt>
                <c:pt idx="110">
                  <c:v>24.7</c:v>
                </c:pt>
                <c:pt idx="111">
                  <c:v>3.5999999999999996</c:v>
                </c:pt>
                <c:pt idx="112">
                  <c:v>11.3</c:v>
                </c:pt>
                <c:pt idx="113">
                  <c:v>11.200000000000001</c:v>
                </c:pt>
                <c:pt idx="114">
                  <c:v>27.400000000000006</c:v>
                </c:pt>
                <c:pt idx="115">
                  <c:v>53</c:v>
                </c:pt>
                <c:pt idx="116">
                  <c:v>30.7</c:v>
                </c:pt>
                <c:pt idx="117">
                  <c:v>39.299999999999997</c:v>
                </c:pt>
                <c:pt idx="118">
                  <c:v>9.3999999999999986</c:v>
                </c:pt>
                <c:pt idx="119">
                  <c:v>41.8</c:v>
                </c:pt>
                <c:pt idx="120">
                  <c:v>6.6</c:v>
                </c:pt>
                <c:pt idx="121">
                  <c:v>49.100000000000009</c:v>
                </c:pt>
                <c:pt idx="122">
                  <c:v>25.2</c:v>
                </c:pt>
                <c:pt idx="123">
                  <c:v>70.2</c:v>
                </c:pt>
                <c:pt idx="124">
                  <c:v>179.7</c:v>
                </c:pt>
                <c:pt idx="125">
                  <c:v>26.900000000000006</c:v>
                </c:pt>
                <c:pt idx="126">
                  <c:v>54.9</c:v>
                </c:pt>
                <c:pt idx="127">
                  <c:v>59.79999999999999</c:v>
                </c:pt>
                <c:pt idx="128">
                  <c:v>79.999999999999986</c:v>
                </c:pt>
                <c:pt idx="129">
                  <c:v>13.799999999999999</c:v>
                </c:pt>
                <c:pt idx="130">
                  <c:v>32.5</c:v>
                </c:pt>
                <c:pt idx="131">
                  <c:v>0.8</c:v>
                </c:pt>
                <c:pt idx="132">
                  <c:v>1.6</c:v>
                </c:pt>
                <c:pt idx="133">
                  <c:v>18.7</c:v>
                </c:pt>
                <c:pt idx="134">
                  <c:v>8.1</c:v>
                </c:pt>
                <c:pt idx="135">
                  <c:v>131.70000000000002</c:v>
                </c:pt>
                <c:pt idx="136">
                  <c:v>25.9</c:v>
                </c:pt>
                <c:pt idx="137">
                  <c:v>51.2</c:v>
                </c:pt>
                <c:pt idx="138">
                  <c:v>51.399999999999991</c:v>
                </c:pt>
                <c:pt idx="139">
                  <c:v>50.699999999999989</c:v>
                </c:pt>
                <c:pt idx="140">
                  <c:v>36.299999999999997</c:v>
                </c:pt>
                <c:pt idx="141">
                  <c:v>14.2</c:v>
                </c:pt>
                <c:pt idx="142">
                  <c:v>48.599999999999994</c:v>
                </c:pt>
                <c:pt idx="143">
                  <c:v>12.5</c:v>
                </c:pt>
                <c:pt idx="144">
                  <c:v>34.400000000000006</c:v>
                </c:pt>
                <c:pt idx="145">
                  <c:v>6.6999999999999993</c:v>
                </c:pt>
                <c:pt idx="146">
                  <c:v>40.299999999999997</c:v>
                </c:pt>
                <c:pt idx="147">
                  <c:v>1.8</c:v>
                </c:pt>
                <c:pt idx="148">
                  <c:v>88.999999999999972</c:v>
                </c:pt>
                <c:pt idx="149">
                  <c:v>45.599999999999994</c:v>
                </c:pt>
                <c:pt idx="150">
                  <c:v>44.699999999999996</c:v>
                </c:pt>
                <c:pt idx="151">
                  <c:v>50.499999999999986</c:v>
                </c:pt>
                <c:pt idx="152">
                  <c:v>23.2</c:v>
                </c:pt>
                <c:pt idx="153">
                  <c:v>99.1</c:v>
                </c:pt>
                <c:pt idx="154">
                  <c:v>12.9</c:v>
                </c:pt>
                <c:pt idx="155">
                  <c:v>47.199999999999996</c:v>
                </c:pt>
                <c:pt idx="156">
                  <c:v>36.799999999999997</c:v>
                </c:pt>
                <c:pt idx="157">
                  <c:v>5.3</c:v>
                </c:pt>
                <c:pt idx="158">
                  <c:v>2.1</c:v>
                </c:pt>
                <c:pt idx="159">
                  <c:v>82.5</c:v>
                </c:pt>
                <c:pt idx="160">
                  <c:v>97.59999999999998</c:v>
                </c:pt>
                <c:pt idx="161">
                  <c:v>113.79999999999998</c:v>
                </c:pt>
                <c:pt idx="162">
                  <c:v>106.09999999999998</c:v>
                </c:pt>
                <c:pt idx="163">
                  <c:v>67.09999999999998</c:v>
                </c:pt>
                <c:pt idx="164">
                  <c:v>58.79999999999999</c:v>
                </c:pt>
                <c:pt idx="165">
                  <c:v>17.7</c:v>
                </c:pt>
                <c:pt idx="166">
                  <c:v>11.100000000000001</c:v>
                </c:pt>
                <c:pt idx="167">
                  <c:v>0.8</c:v>
                </c:pt>
                <c:pt idx="168">
                  <c:v>15.400000000000002</c:v>
                </c:pt>
                <c:pt idx="169">
                  <c:v>25.700000000000003</c:v>
                </c:pt>
                <c:pt idx="170">
                  <c:v>9.6999999999999993</c:v>
                </c:pt>
                <c:pt idx="171">
                  <c:v>53.300000000000004</c:v>
                </c:pt>
                <c:pt idx="172">
                  <c:v>25.300000000000004</c:v>
                </c:pt>
                <c:pt idx="173">
                  <c:v>38.4</c:v>
                </c:pt>
                <c:pt idx="174">
                  <c:v>92.399999999999977</c:v>
                </c:pt>
                <c:pt idx="175">
                  <c:v>43.099999999999994</c:v>
                </c:pt>
                <c:pt idx="176">
                  <c:v>81.199999999999989</c:v>
                </c:pt>
                <c:pt idx="177">
                  <c:v>81.499999999999986</c:v>
                </c:pt>
                <c:pt idx="178">
                  <c:v>50.199999999999996</c:v>
                </c:pt>
                <c:pt idx="179">
                  <c:v>22.3</c:v>
                </c:pt>
                <c:pt idx="180">
                  <c:v>0.5</c:v>
                </c:pt>
                <c:pt idx="181">
                  <c:v>0</c:v>
                </c:pt>
                <c:pt idx="182">
                  <c:v>10.6</c:v>
                </c:pt>
                <c:pt idx="183">
                  <c:v>19.600000000000001</c:v>
                </c:pt>
                <c:pt idx="184">
                  <c:v>73.59999999999998</c:v>
                </c:pt>
                <c:pt idx="185">
                  <c:v>28</c:v>
                </c:pt>
                <c:pt idx="186">
                  <c:v>40.199999999999996</c:v>
                </c:pt>
                <c:pt idx="187">
                  <c:v>70.2</c:v>
                </c:pt>
                <c:pt idx="188">
                  <c:v>29.900000000000002</c:v>
                </c:pt>
                <c:pt idx="189">
                  <c:v>10.5</c:v>
                </c:pt>
                <c:pt idx="190">
                  <c:v>25.599999999999998</c:v>
                </c:pt>
                <c:pt idx="191">
                  <c:v>25.5</c:v>
                </c:pt>
                <c:pt idx="192">
                  <c:v>9.6</c:v>
                </c:pt>
                <c:pt idx="193">
                  <c:v>29.5</c:v>
                </c:pt>
                <c:pt idx="194">
                  <c:v>29.999999999999996</c:v>
                </c:pt>
                <c:pt idx="195">
                  <c:v>5.0999999999999996</c:v>
                </c:pt>
                <c:pt idx="196">
                  <c:v>40.5</c:v>
                </c:pt>
                <c:pt idx="197">
                  <c:v>60.8</c:v>
                </c:pt>
                <c:pt idx="198">
                  <c:v>85.799999999999983</c:v>
                </c:pt>
                <c:pt idx="199">
                  <c:v>35.099999999999994</c:v>
                </c:pt>
                <c:pt idx="200">
                  <c:v>81.400000000000006</c:v>
                </c:pt>
                <c:pt idx="201">
                  <c:v>27.900000000000002</c:v>
                </c:pt>
                <c:pt idx="202">
                  <c:v>28.700000000000003</c:v>
                </c:pt>
                <c:pt idx="203">
                  <c:v>72.299999999999983</c:v>
                </c:pt>
                <c:pt idx="204">
                  <c:v>12.5</c:v>
                </c:pt>
                <c:pt idx="205">
                  <c:v>23.299999999999997</c:v>
                </c:pt>
                <c:pt idx="206">
                  <c:v>5.0999999999999996</c:v>
                </c:pt>
                <c:pt idx="207">
                  <c:v>2.9</c:v>
                </c:pt>
                <c:pt idx="208">
                  <c:v>20.5</c:v>
                </c:pt>
                <c:pt idx="209">
                  <c:v>11.5</c:v>
                </c:pt>
                <c:pt idx="210">
                  <c:v>56.499999999999986</c:v>
                </c:pt>
                <c:pt idx="211">
                  <c:v>36.300000000000004</c:v>
                </c:pt>
                <c:pt idx="212">
                  <c:v>27.5</c:v>
                </c:pt>
                <c:pt idx="213">
                  <c:v>21.7</c:v>
                </c:pt>
                <c:pt idx="214">
                  <c:v>0</c:v>
                </c:pt>
                <c:pt idx="215">
                  <c:v>12.5</c:v>
                </c:pt>
                <c:pt idx="216">
                  <c:v>33.5</c:v>
                </c:pt>
                <c:pt idx="217">
                  <c:v>34</c:v>
                </c:pt>
                <c:pt idx="218">
                  <c:v>28.599999999999998</c:v>
                </c:pt>
                <c:pt idx="219">
                  <c:v>31.600000000000005</c:v>
                </c:pt>
                <c:pt idx="220">
                  <c:v>125.40000000000002</c:v>
                </c:pt>
                <c:pt idx="221">
                  <c:v>77.899999999999991</c:v>
                </c:pt>
                <c:pt idx="222">
                  <c:v>78.799999999999983</c:v>
                </c:pt>
                <c:pt idx="223">
                  <c:v>101.89999999999999</c:v>
                </c:pt>
                <c:pt idx="224">
                  <c:v>33.4</c:v>
                </c:pt>
                <c:pt idx="225">
                  <c:v>83.1</c:v>
                </c:pt>
                <c:pt idx="226">
                  <c:v>43.79999999999999</c:v>
                </c:pt>
                <c:pt idx="227">
                  <c:v>35.9</c:v>
                </c:pt>
                <c:pt idx="228">
                  <c:v>19.100000000000001</c:v>
                </c:pt>
                <c:pt idx="229">
                  <c:v>101.6</c:v>
                </c:pt>
                <c:pt idx="230">
                  <c:v>23.8</c:v>
                </c:pt>
                <c:pt idx="231">
                  <c:v>25.200000000000003</c:v>
                </c:pt>
                <c:pt idx="232">
                  <c:v>60.699999999999996</c:v>
                </c:pt>
                <c:pt idx="233">
                  <c:v>23.5</c:v>
                </c:pt>
                <c:pt idx="234">
                  <c:v>102.69999999999999</c:v>
                </c:pt>
                <c:pt idx="235">
                  <c:v>27.800000000000004</c:v>
                </c:pt>
                <c:pt idx="236">
                  <c:v>59.899999999999984</c:v>
                </c:pt>
                <c:pt idx="237">
                  <c:v>1.1000000000000001</c:v>
                </c:pt>
                <c:pt idx="238">
                  <c:v>22.200000000000003</c:v>
                </c:pt>
                <c:pt idx="239">
                  <c:v>41.1</c:v>
                </c:pt>
                <c:pt idx="240">
                  <c:v>27.000000000000004</c:v>
                </c:pt>
                <c:pt idx="241">
                  <c:v>0</c:v>
                </c:pt>
                <c:pt idx="242">
                  <c:v>7.2</c:v>
                </c:pt>
                <c:pt idx="243">
                  <c:v>30.700000000000003</c:v>
                </c:pt>
                <c:pt idx="244">
                  <c:v>45.099999999999987</c:v>
                </c:pt>
                <c:pt idx="245">
                  <c:v>53.29999999999999</c:v>
                </c:pt>
                <c:pt idx="246">
                  <c:v>48.699999999999996</c:v>
                </c:pt>
                <c:pt idx="247">
                  <c:v>87.399999999999977</c:v>
                </c:pt>
                <c:pt idx="248">
                  <c:v>64.3</c:v>
                </c:pt>
                <c:pt idx="249">
                  <c:v>6.3999999999999995</c:v>
                </c:pt>
                <c:pt idx="250">
                  <c:v>26.4</c:v>
                </c:pt>
                <c:pt idx="251">
                  <c:v>34.4</c:v>
                </c:pt>
                <c:pt idx="252">
                  <c:v>5.0999999999999996</c:v>
                </c:pt>
                <c:pt idx="253">
                  <c:v>0.8</c:v>
                </c:pt>
                <c:pt idx="254">
                  <c:v>36.799999999999997</c:v>
                </c:pt>
                <c:pt idx="255">
                  <c:v>83.3</c:v>
                </c:pt>
                <c:pt idx="256">
                  <c:v>77.399999999999991</c:v>
                </c:pt>
                <c:pt idx="257">
                  <c:v>85.799999999999983</c:v>
                </c:pt>
                <c:pt idx="258">
                  <c:v>54.3</c:v>
                </c:pt>
                <c:pt idx="259">
                  <c:v>93.999999999999986</c:v>
                </c:pt>
                <c:pt idx="260">
                  <c:v>75.199999999999989</c:v>
                </c:pt>
                <c:pt idx="261">
                  <c:v>27.400000000000002</c:v>
                </c:pt>
                <c:pt idx="262">
                  <c:v>48.8</c:v>
                </c:pt>
                <c:pt idx="263">
                  <c:v>31.200000000000003</c:v>
                </c:pt>
                <c:pt idx="264">
                  <c:v>41.9</c:v>
                </c:pt>
                <c:pt idx="265">
                  <c:v>20.5</c:v>
                </c:pt>
                <c:pt idx="266">
                  <c:v>0</c:v>
                </c:pt>
                <c:pt idx="267">
                  <c:v>38.899999999999991</c:v>
                </c:pt>
                <c:pt idx="268">
                  <c:v>25</c:v>
                </c:pt>
                <c:pt idx="269">
                  <c:v>19.100000000000001</c:v>
                </c:pt>
                <c:pt idx="270">
                  <c:v>73.299999999999983</c:v>
                </c:pt>
                <c:pt idx="271">
                  <c:v>89.8</c:v>
                </c:pt>
                <c:pt idx="272">
                  <c:v>25.5</c:v>
                </c:pt>
                <c:pt idx="273">
                  <c:v>17.900000000000002</c:v>
                </c:pt>
                <c:pt idx="274">
                  <c:v>20.599999999999998</c:v>
                </c:pt>
                <c:pt idx="275">
                  <c:v>12.7</c:v>
                </c:pt>
                <c:pt idx="276">
                  <c:v>15.5</c:v>
                </c:pt>
                <c:pt idx="277">
                  <c:v>100.1</c:v>
                </c:pt>
                <c:pt idx="278">
                  <c:v>27.400000000000002</c:v>
                </c:pt>
                <c:pt idx="279">
                  <c:v>45.499999999999986</c:v>
                </c:pt>
                <c:pt idx="280">
                  <c:v>28.800000000000004</c:v>
                </c:pt>
                <c:pt idx="281">
                  <c:v>75.8</c:v>
                </c:pt>
                <c:pt idx="282">
                  <c:v>68.899999999999991</c:v>
                </c:pt>
                <c:pt idx="283">
                  <c:v>78.399999999999991</c:v>
                </c:pt>
                <c:pt idx="284">
                  <c:v>63.79999999999999</c:v>
                </c:pt>
                <c:pt idx="285">
                  <c:v>100.3</c:v>
                </c:pt>
                <c:pt idx="286">
                  <c:v>29</c:v>
                </c:pt>
                <c:pt idx="287">
                  <c:v>21.599999999999998</c:v>
                </c:pt>
                <c:pt idx="288">
                  <c:v>87.4</c:v>
                </c:pt>
                <c:pt idx="289">
                  <c:v>51</c:v>
                </c:pt>
                <c:pt idx="290">
                  <c:v>53.999999999999993</c:v>
                </c:pt>
                <c:pt idx="291">
                  <c:v>80.800000000000011</c:v>
                </c:pt>
                <c:pt idx="292">
                  <c:v>83.200000000000045</c:v>
                </c:pt>
                <c:pt idx="293">
                  <c:v>35.799999999999997</c:v>
                </c:pt>
                <c:pt idx="294">
                  <c:v>110.39999999999999</c:v>
                </c:pt>
                <c:pt idx="295">
                  <c:v>49</c:v>
                </c:pt>
                <c:pt idx="296">
                  <c:v>66.600000000000009</c:v>
                </c:pt>
                <c:pt idx="297">
                  <c:v>125.30000000000001</c:v>
                </c:pt>
                <c:pt idx="298">
                  <c:v>4</c:v>
                </c:pt>
                <c:pt idx="299">
                  <c:v>8.6000000000000014</c:v>
                </c:pt>
                <c:pt idx="300">
                  <c:v>11.6</c:v>
                </c:pt>
                <c:pt idx="301">
                  <c:v>2.6</c:v>
                </c:pt>
                <c:pt idx="302">
                  <c:v>57</c:v>
                </c:pt>
                <c:pt idx="303">
                  <c:v>12</c:v>
                </c:pt>
                <c:pt idx="304">
                  <c:v>105.20000000000002</c:v>
                </c:pt>
                <c:pt idx="305">
                  <c:v>12.2</c:v>
                </c:pt>
                <c:pt idx="306">
                  <c:v>67.400000000000006</c:v>
                </c:pt>
                <c:pt idx="307">
                  <c:v>38</c:v>
                </c:pt>
                <c:pt idx="308">
                  <c:v>74.2</c:v>
                </c:pt>
                <c:pt idx="309">
                  <c:v>125.4</c:v>
                </c:pt>
                <c:pt idx="310">
                  <c:v>15</c:v>
                </c:pt>
                <c:pt idx="311">
                  <c:v>16.2</c:v>
                </c:pt>
                <c:pt idx="312">
                  <c:v>14.399999999999999</c:v>
                </c:pt>
                <c:pt idx="313">
                  <c:v>49.4</c:v>
                </c:pt>
                <c:pt idx="314">
                  <c:v>2.4</c:v>
                </c:pt>
                <c:pt idx="315">
                  <c:v>9.2000000000000011</c:v>
                </c:pt>
                <c:pt idx="316">
                  <c:v>16.400000000000002</c:v>
                </c:pt>
                <c:pt idx="317">
                  <c:v>34.999999999999993</c:v>
                </c:pt>
                <c:pt idx="318">
                  <c:v>19.8</c:v>
                </c:pt>
                <c:pt idx="319">
                  <c:v>35</c:v>
                </c:pt>
                <c:pt idx="320">
                  <c:v>57.20000000000001</c:v>
                </c:pt>
                <c:pt idx="321">
                  <c:v>64.600000000000009</c:v>
                </c:pt>
                <c:pt idx="322">
                  <c:v>26</c:v>
                </c:pt>
                <c:pt idx="323">
                  <c:v>15.799999999999997</c:v>
                </c:pt>
                <c:pt idx="324">
                  <c:v>34.800000000000004</c:v>
                </c:pt>
                <c:pt idx="325">
                  <c:v>5.4</c:v>
                </c:pt>
                <c:pt idx="326">
                  <c:v>30.6</c:v>
                </c:pt>
                <c:pt idx="327">
                  <c:v>25.799999999999997</c:v>
                </c:pt>
                <c:pt idx="328">
                  <c:v>48.599999999999994</c:v>
                </c:pt>
                <c:pt idx="329">
                  <c:v>40.199999999999996</c:v>
                </c:pt>
                <c:pt idx="330">
                  <c:v>32.599999999999994</c:v>
                </c:pt>
                <c:pt idx="331">
                  <c:v>26.4</c:v>
                </c:pt>
                <c:pt idx="332">
                  <c:v>49.4</c:v>
                </c:pt>
                <c:pt idx="333">
                  <c:v>24.999999999999996</c:v>
                </c:pt>
                <c:pt idx="334">
                  <c:v>65.2</c:v>
                </c:pt>
                <c:pt idx="335">
                  <c:v>19.8</c:v>
                </c:pt>
                <c:pt idx="336">
                  <c:v>31.800000000000004</c:v>
                </c:pt>
                <c:pt idx="337">
                  <c:v>3.4000000000000004</c:v>
                </c:pt>
                <c:pt idx="338">
                  <c:v>6.8</c:v>
                </c:pt>
                <c:pt idx="339">
                  <c:v>30.6</c:v>
                </c:pt>
                <c:pt idx="340">
                  <c:v>54.199999999999989</c:v>
                </c:pt>
                <c:pt idx="341">
                  <c:v>82.2</c:v>
                </c:pt>
                <c:pt idx="342">
                  <c:v>93.800000000000011</c:v>
                </c:pt>
                <c:pt idx="343">
                  <c:v>64.800000000000011</c:v>
                </c:pt>
                <c:pt idx="344">
                  <c:v>122.4</c:v>
                </c:pt>
                <c:pt idx="345">
                  <c:v>18.600000000000001</c:v>
                </c:pt>
                <c:pt idx="346">
                  <c:v>29.8</c:v>
                </c:pt>
                <c:pt idx="347">
                  <c:v>18.200000000000003</c:v>
                </c:pt>
                <c:pt idx="348">
                  <c:v>29.6</c:v>
                </c:pt>
                <c:pt idx="349">
                  <c:v>34.800000000000004</c:v>
                </c:pt>
                <c:pt idx="350">
                  <c:v>8.9</c:v>
                </c:pt>
                <c:pt idx="351">
                  <c:v>51.600000000000009</c:v>
                </c:pt>
                <c:pt idx="352">
                  <c:v>39.200000000000003</c:v>
                </c:pt>
                <c:pt idx="353">
                  <c:v>10.199999999999999</c:v>
                </c:pt>
                <c:pt idx="354">
                  <c:v>42.20000000000001</c:v>
                </c:pt>
                <c:pt idx="355">
                  <c:v>97.59999999999998</c:v>
                </c:pt>
                <c:pt idx="356">
                  <c:v>144.80000000000001</c:v>
                </c:pt>
                <c:pt idx="357">
                  <c:v>88.4</c:v>
                </c:pt>
                <c:pt idx="358">
                  <c:v>61.000000000000007</c:v>
                </c:pt>
                <c:pt idx="359">
                  <c:v>28.2</c:v>
                </c:pt>
                <c:pt idx="360">
                  <c:v>9.3999999999999986</c:v>
                </c:pt>
                <c:pt idx="361">
                  <c:v>0</c:v>
                </c:pt>
                <c:pt idx="362">
                  <c:v>4.2</c:v>
                </c:pt>
                <c:pt idx="363">
                  <c:v>91.2</c:v>
                </c:pt>
                <c:pt idx="364">
                  <c:v>40.4</c:v>
                </c:pt>
                <c:pt idx="365">
                  <c:v>102.2</c:v>
                </c:pt>
                <c:pt idx="366">
                  <c:v>74.600000000000009</c:v>
                </c:pt>
                <c:pt idx="367">
                  <c:v>28.599999999999994</c:v>
                </c:pt>
                <c:pt idx="368">
                  <c:v>34</c:v>
                </c:pt>
                <c:pt idx="369">
                  <c:v>104.8</c:v>
                </c:pt>
                <c:pt idx="370">
                  <c:v>30.6</c:v>
                </c:pt>
                <c:pt idx="371">
                  <c:v>16.2</c:v>
                </c:pt>
                <c:pt idx="372">
                  <c:v>16.2</c:v>
                </c:pt>
                <c:pt idx="373">
                  <c:v>14.2</c:v>
                </c:pt>
                <c:pt idx="374">
                  <c:v>37.4</c:v>
                </c:pt>
                <c:pt idx="375">
                  <c:v>5.8</c:v>
                </c:pt>
                <c:pt idx="376">
                  <c:v>57.599999999999994</c:v>
                </c:pt>
                <c:pt idx="377">
                  <c:v>95.199999999999989</c:v>
                </c:pt>
                <c:pt idx="378">
                  <c:v>89.8</c:v>
                </c:pt>
                <c:pt idx="379">
                  <c:v>113.60000000000001</c:v>
                </c:pt>
                <c:pt idx="380">
                  <c:v>43.2</c:v>
                </c:pt>
                <c:pt idx="381">
                  <c:v>31.2</c:v>
                </c:pt>
                <c:pt idx="382">
                  <c:v>34</c:v>
                </c:pt>
                <c:pt idx="383">
                  <c:v>4.4000000000000004</c:v>
                </c:pt>
                <c:pt idx="384">
                  <c:v>18.5</c:v>
                </c:pt>
                <c:pt idx="385">
                  <c:v>3.6000000000000005</c:v>
                </c:pt>
                <c:pt idx="386">
                  <c:v>27.599999999999998</c:v>
                </c:pt>
                <c:pt idx="387">
                  <c:v>73</c:v>
                </c:pt>
                <c:pt idx="388">
                  <c:v>27.2</c:v>
                </c:pt>
                <c:pt idx="389">
                  <c:v>45.399999999999991</c:v>
                </c:pt>
                <c:pt idx="390">
                  <c:v>18.2</c:v>
                </c:pt>
                <c:pt idx="391">
                  <c:v>12.799999999999999</c:v>
                </c:pt>
                <c:pt idx="392">
                  <c:v>33.199999999999996</c:v>
                </c:pt>
                <c:pt idx="393">
                  <c:v>18.600000000000001</c:v>
                </c:pt>
                <c:pt idx="394">
                  <c:v>3.6</c:v>
                </c:pt>
                <c:pt idx="395">
                  <c:v>5</c:v>
                </c:pt>
                <c:pt idx="396">
                  <c:v>4.8</c:v>
                </c:pt>
                <c:pt idx="397">
                  <c:v>3.1999999999999997</c:v>
                </c:pt>
                <c:pt idx="398">
                  <c:v>126.2</c:v>
                </c:pt>
                <c:pt idx="399">
                  <c:v>67.399999999999991</c:v>
                </c:pt>
                <c:pt idx="400">
                  <c:v>55.999999999999993</c:v>
                </c:pt>
                <c:pt idx="401">
                  <c:v>22.2</c:v>
                </c:pt>
                <c:pt idx="402">
                  <c:v>95.399999999999991</c:v>
                </c:pt>
                <c:pt idx="403">
                  <c:v>63.599999999999994</c:v>
                </c:pt>
                <c:pt idx="404">
                  <c:v>77.599999999999994</c:v>
                </c:pt>
                <c:pt idx="405">
                  <c:v>37.4</c:v>
                </c:pt>
                <c:pt idx="406">
                  <c:v>36.200000000000003</c:v>
                </c:pt>
                <c:pt idx="407">
                  <c:v>19.8</c:v>
                </c:pt>
                <c:pt idx="408">
                  <c:v>17.2</c:v>
                </c:pt>
                <c:pt idx="409">
                  <c:v>2.6</c:v>
                </c:pt>
                <c:pt idx="410">
                  <c:v>21.6</c:v>
                </c:pt>
                <c:pt idx="411">
                  <c:v>39.199999999999996</c:v>
                </c:pt>
                <c:pt idx="412">
                  <c:v>29.999999999999996</c:v>
                </c:pt>
                <c:pt idx="413">
                  <c:v>33.099999999999994</c:v>
                </c:pt>
                <c:pt idx="414">
                  <c:v>69.999999999999986</c:v>
                </c:pt>
                <c:pt idx="415">
                  <c:v>100.80000000000001</c:v>
                </c:pt>
                <c:pt idx="416">
                  <c:v>61.8</c:v>
                </c:pt>
                <c:pt idx="417">
                  <c:v>21.6</c:v>
                </c:pt>
                <c:pt idx="418">
                  <c:v>29</c:v>
                </c:pt>
                <c:pt idx="419">
                  <c:v>11.8</c:v>
                </c:pt>
                <c:pt idx="420">
                  <c:v>5.6</c:v>
                </c:pt>
                <c:pt idx="421">
                  <c:v>0</c:v>
                </c:pt>
                <c:pt idx="422">
                  <c:v>48.2</c:v>
                </c:pt>
                <c:pt idx="423">
                  <c:v>67.599999999999994</c:v>
                </c:pt>
                <c:pt idx="424">
                  <c:v>37.199999999999996</c:v>
                </c:pt>
                <c:pt idx="425">
                  <c:v>38</c:v>
                </c:pt>
                <c:pt idx="426">
                  <c:v>27.599999999999998</c:v>
                </c:pt>
                <c:pt idx="427">
                  <c:v>119</c:v>
                </c:pt>
                <c:pt idx="428">
                  <c:v>52.2</c:v>
                </c:pt>
                <c:pt idx="429">
                  <c:v>25.4</c:v>
                </c:pt>
                <c:pt idx="430">
                  <c:v>17.400000000000002</c:v>
                </c:pt>
                <c:pt idx="431">
                  <c:v>27.799999999999997</c:v>
                </c:pt>
                <c:pt idx="432">
                  <c:v>4.8</c:v>
                </c:pt>
                <c:pt idx="433">
                  <c:v>4.4000000000000004</c:v>
                </c:pt>
                <c:pt idx="434">
                  <c:v>0.2</c:v>
                </c:pt>
                <c:pt idx="435">
                  <c:v>31.2</c:v>
                </c:pt>
                <c:pt idx="436">
                  <c:v>39.800000000000011</c:v>
                </c:pt>
                <c:pt idx="437">
                  <c:v>23.599999999999998</c:v>
                </c:pt>
                <c:pt idx="438">
                  <c:v>92.600000000000037</c:v>
                </c:pt>
                <c:pt idx="439">
                  <c:v>90</c:v>
                </c:pt>
                <c:pt idx="440">
                  <c:v>71.800000000000026</c:v>
                </c:pt>
                <c:pt idx="441">
                  <c:v>78.800000000000011</c:v>
                </c:pt>
                <c:pt idx="442">
                  <c:v>14.4</c:v>
                </c:pt>
                <c:pt idx="443">
                  <c:v>29.200000000000003</c:v>
                </c:pt>
                <c:pt idx="444">
                  <c:v>37.200000000000003</c:v>
                </c:pt>
                <c:pt idx="445">
                  <c:v>13.4</c:v>
                </c:pt>
                <c:pt idx="446">
                  <c:v>22.799999999999997</c:v>
                </c:pt>
                <c:pt idx="447">
                  <c:v>23.8</c:v>
                </c:pt>
                <c:pt idx="448">
                  <c:v>106.80000000000001</c:v>
                </c:pt>
                <c:pt idx="449">
                  <c:v>64</c:v>
                </c:pt>
                <c:pt idx="450">
                  <c:v>65.000000000000014</c:v>
                </c:pt>
                <c:pt idx="451">
                  <c:v>33</c:v>
                </c:pt>
                <c:pt idx="452">
                  <c:v>17.8</c:v>
                </c:pt>
                <c:pt idx="453">
                  <c:v>78.800000000000011</c:v>
                </c:pt>
                <c:pt idx="454">
                  <c:v>8.1999999999999993</c:v>
                </c:pt>
                <c:pt idx="455">
                  <c:v>21.2</c:v>
                </c:pt>
                <c:pt idx="456">
                  <c:v>15.8</c:v>
                </c:pt>
                <c:pt idx="457">
                  <c:v>21.2</c:v>
                </c:pt>
                <c:pt idx="458">
                  <c:v>15.2</c:v>
                </c:pt>
                <c:pt idx="459">
                  <c:v>17.799999999999997</c:v>
                </c:pt>
                <c:pt idx="460">
                  <c:v>120.8</c:v>
                </c:pt>
                <c:pt idx="461">
                  <c:v>103.99999999999999</c:v>
                </c:pt>
                <c:pt idx="462">
                  <c:v>54.4</c:v>
                </c:pt>
                <c:pt idx="463">
                  <c:v>26.800000000000004</c:v>
                </c:pt>
                <c:pt idx="464">
                  <c:v>74.199999999999989</c:v>
                </c:pt>
                <c:pt idx="465">
                  <c:v>22.600000000000005</c:v>
                </c:pt>
                <c:pt idx="466">
                  <c:v>46.999999999999993</c:v>
                </c:pt>
                <c:pt idx="467">
                  <c:v>33.599999999999994</c:v>
                </c:pt>
                <c:pt idx="468">
                  <c:v>1.6</c:v>
                </c:pt>
                <c:pt idx="469">
                  <c:v>0.8</c:v>
                </c:pt>
                <c:pt idx="470">
                  <c:v>30.4</c:v>
                </c:pt>
                <c:pt idx="471">
                  <c:v>5.2</c:v>
                </c:pt>
                <c:pt idx="472">
                  <c:v>70.599999999999994</c:v>
                </c:pt>
                <c:pt idx="473">
                  <c:v>57.199999999999996</c:v>
                </c:pt>
                <c:pt idx="474">
                  <c:v>69.2</c:v>
                </c:pt>
                <c:pt idx="475">
                  <c:v>89.000000000000028</c:v>
                </c:pt>
                <c:pt idx="476">
                  <c:v>54.79999999999999</c:v>
                </c:pt>
                <c:pt idx="477">
                  <c:v>40.599999999999994</c:v>
                </c:pt>
                <c:pt idx="478">
                  <c:v>34.4</c:v>
                </c:pt>
                <c:pt idx="479">
                  <c:v>38.200000000000003</c:v>
                </c:pt>
                <c:pt idx="480">
                  <c:v>13.600000000000001</c:v>
                </c:pt>
                <c:pt idx="481">
                  <c:v>10</c:v>
                </c:pt>
                <c:pt idx="482">
                  <c:v>7.8</c:v>
                </c:pt>
                <c:pt idx="483">
                  <c:v>9.1999999999999993</c:v>
                </c:pt>
                <c:pt idx="484">
                  <c:v>14.199999999999998</c:v>
                </c:pt>
                <c:pt idx="485">
                  <c:v>60.6</c:v>
                </c:pt>
                <c:pt idx="486">
                  <c:v>103.00000000000001</c:v>
                </c:pt>
                <c:pt idx="487">
                  <c:v>81.40000000000002</c:v>
                </c:pt>
                <c:pt idx="488">
                  <c:v>40.800000000000004</c:v>
                </c:pt>
                <c:pt idx="489">
                  <c:v>42</c:v>
                </c:pt>
                <c:pt idx="490">
                  <c:v>13.6</c:v>
                </c:pt>
                <c:pt idx="491">
                  <c:v>37.4</c:v>
                </c:pt>
                <c:pt idx="492">
                  <c:v>28.799999999999997</c:v>
                </c:pt>
                <c:pt idx="493">
                  <c:v>0</c:v>
                </c:pt>
                <c:pt idx="494">
                  <c:v>4.4000000000000004</c:v>
                </c:pt>
                <c:pt idx="495">
                  <c:v>38.799999999999997</c:v>
                </c:pt>
                <c:pt idx="496">
                  <c:v>15.4</c:v>
                </c:pt>
                <c:pt idx="497">
                  <c:v>136.80000000000004</c:v>
                </c:pt>
                <c:pt idx="498">
                  <c:v>75.8</c:v>
                </c:pt>
                <c:pt idx="499">
                  <c:v>91.600000000000023</c:v>
                </c:pt>
                <c:pt idx="500">
                  <c:v>54.8</c:v>
                </c:pt>
                <c:pt idx="501">
                  <c:v>3.4</c:v>
                </c:pt>
                <c:pt idx="502">
                  <c:v>32</c:v>
                </c:pt>
                <c:pt idx="503">
                  <c:v>1.8</c:v>
                </c:pt>
                <c:pt idx="504">
                  <c:v>0.2</c:v>
                </c:pt>
                <c:pt idx="505">
                  <c:v>10.799999999999999</c:v>
                </c:pt>
                <c:pt idx="506">
                  <c:v>53.8</c:v>
                </c:pt>
                <c:pt idx="507">
                  <c:v>56.2</c:v>
                </c:pt>
                <c:pt idx="508">
                  <c:v>65.2</c:v>
                </c:pt>
                <c:pt idx="509">
                  <c:v>51.2</c:v>
                </c:pt>
                <c:pt idx="510">
                  <c:v>40.6</c:v>
                </c:pt>
                <c:pt idx="511">
                  <c:v>124.99999999999999</c:v>
                </c:pt>
                <c:pt idx="512">
                  <c:v>139.20000000000002</c:v>
                </c:pt>
                <c:pt idx="513">
                  <c:v>103.69999999999999</c:v>
                </c:pt>
                <c:pt idx="514">
                  <c:v>68.59999999999998</c:v>
                </c:pt>
                <c:pt idx="515">
                  <c:v>113.80000000000001</c:v>
                </c:pt>
                <c:pt idx="516">
                  <c:v>58.999999999999993</c:v>
                </c:pt>
                <c:pt idx="517">
                  <c:v>10.199999999999999</c:v>
                </c:pt>
                <c:pt idx="518">
                  <c:v>12.8</c:v>
                </c:pt>
                <c:pt idx="519">
                  <c:v>4.2</c:v>
                </c:pt>
                <c:pt idx="520">
                  <c:v>18.8</c:v>
                </c:pt>
                <c:pt idx="521">
                  <c:v>53.000000000000007</c:v>
                </c:pt>
                <c:pt idx="522">
                  <c:v>50.000000000000007</c:v>
                </c:pt>
                <c:pt idx="523">
                  <c:v>40.6</c:v>
                </c:pt>
                <c:pt idx="524">
                  <c:v>58.8</c:v>
                </c:pt>
                <c:pt idx="525">
                  <c:v>53.599999999999994</c:v>
                </c:pt>
                <c:pt idx="526">
                  <c:v>30.599999999999998</c:v>
                </c:pt>
                <c:pt idx="527">
                  <c:v>36.4</c:v>
                </c:pt>
                <c:pt idx="528">
                  <c:v>20.799999999999997</c:v>
                </c:pt>
                <c:pt idx="529">
                  <c:v>9.6</c:v>
                </c:pt>
                <c:pt idx="530">
                  <c:v>0</c:v>
                </c:pt>
                <c:pt idx="531">
                  <c:v>2.4000000000000004</c:v>
                </c:pt>
                <c:pt idx="532">
                  <c:v>24.999999999999996</c:v>
                </c:pt>
                <c:pt idx="533">
                  <c:v>83.600000000000009</c:v>
                </c:pt>
                <c:pt idx="534">
                  <c:v>40.799999999999997</c:v>
                </c:pt>
                <c:pt idx="535">
                  <c:v>13</c:v>
                </c:pt>
                <c:pt idx="536">
                  <c:v>25.199999999999996</c:v>
                </c:pt>
                <c:pt idx="537">
                  <c:v>44.800000000000004</c:v>
                </c:pt>
                <c:pt idx="538">
                  <c:v>56.8</c:v>
                </c:pt>
                <c:pt idx="539">
                  <c:v>6</c:v>
                </c:pt>
                <c:pt idx="540">
                  <c:v>31.799999999999997</c:v>
                </c:pt>
                <c:pt idx="541">
                  <c:v>14</c:v>
                </c:pt>
                <c:pt idx="542">
                  <c:v>11.600000000000001</c:v>
                </c:pt>
                <c:pt idx="543">
                  <c:v>51.600000000000009</c:v>
                </c:pt>
                <c:pt idx="544">
                  <c:v>37</c:v>
                </c:pt>
                <c:pt idx="545">
                  <c:v>68.40000000000002</c:v>
                </c:pt>
                <c:pt idx="546">
                  <c:v>117.80000000000001</c:v>
                </c:pt>
                <c:pt idx="547">
                  <c:v>19.999999999999996</c:v>
                </c:pt>
                <c:pt idx="548">
                  <c:v>43.800000000000004</c:v>
                </c:pt>
                <c:pt idx="549">
                  <c:v>44.6</c:v>
                </c:pt>
                <c:pt idx="550">
                  <c:v>15.2</c:v>
                </c:pt>
                <c:pt idx="551">
                  <c:v>6.6000000000000005</c:v>
                </c:pt>
                <c:pt idx="552">
                  <c:v>21.599999999999998</c:v>
                </c:pt>
                <c:pt idx="553">
                  <c:v>12.4</c:v>
                </c:pt>
                <c:pt idx="554">
                  <c:v>36.6</c:v>
                </c:pt>
                <c:pt idx="555">
                  <c:v>13.999999999999998</c:v>
                </c:pt>
                <c:pt idx="556">
                  <c:v>13.199999999999998</c:v>
                </c:pt>
                <c:pt idx="557">
                  <c:v>107.60000000000001</c:v>
                </c:pt>
                <c:pt idx="558">
                  <c:v>100.6</c:v>
                </c:pt>
                <c:pt idx="559">
                  <c:v>91</c:v>
                </c:pt>
                <c:pt idx="560">
                  <c:v>97.6</c:v>
                </c:pt>
                <c:pt idx="561">
                  <c:v>34.799999999999997</c:v>
                </c:pt>
                <c:pt idx="562">
                  <c:v>7.8000000000000007</c:v>
                </c:pt>
                <c:pt idx="563">
                  <c:v>11.2</c:v>
                </c:pt>
                <c:pt idx="564">
                  <c:v>12.4</c:v>
                </c:pt>
                <c:pt idx="565">
                  <c:v>38</c:v>
                </c:pt>
                <c:pt idx="566">
                  <c:v>3.4000000000000004</c:v>
                </c:pt>
                <c:pt idx="567">
                  <c:v>1.2</c:v>
                </c:pt>
                <c:pt idx="568">
                  <c:v>54.999999999999993</c:v>
                </c:pt>
                <c:pt idx="569">
                  <c:v>25.999999999999996</c:v>
                </c:pt>
                <c:pt idx="570">
                  <c:v>18.400000000000002</c:v>
                </c:pt>
                <c:pt idx="571">
                  <c:v>72.399999999999977</c:v>
                </c:pt>
                <c:pt idx="572">
                  <c:v>104.80000000000003</c:v>
                </c:pt>
                <c:pt idx="573">
                  <c:v>45.6</c:v>
                </c:pt>
                <c:pt idx="574">
                  <c:v>49.8</c:v>
                </c:pt>
                <c:pt idx="575">
                  <c:v>40</c:v>
                </c:pt>
                <c:pt idx="576">
                  <c:v>13.799999999999999</c:v>
                </c:pt>
                <c:pt idx="577">
                  <c:v>35.199999999999996</c:v>
                </c:pt>
                <c:pt idx="578">
                  <c:v>8.7999999999999989</c:v>
                </c:pt>
                <c:pt idx="579">
                  <c:v>75.399999999999991</c:v>
                </c:pt>
                <c:pt idx="580">
                  <c:v>20.200000000000003</c:v>
                </c:pt>
                <c:pt idx="581">
                  <c:v>64.7</c:v>
                </c:pt>
                <c:pt idx="582">
                  <c:v>60.6</c:v>
                </c:pt>
                <c:pt idx="583">
                  <c:v>34.799999999999997</c:v>
                </c:pt>
                <c:pt idx="584">
                  <c:v>47</c:v>
                </c:pt>
                <c:pt idx="585">
                  <c:v>54.800000000000011</c:v>
                </c:pt>
                <c:pt idx="586">
                  <c:v>39.999999999999993</c:v>
                </c:pt>
                <c:pt idx="587">
                  <c:v>5.3999999999999995</c:v>
                </c:pt>
                <c:pt idx="588">
                  <c:v>11.2</c:v>
                </c:pt>
                <c:pt idx="589">
                  <c:v>17.8</c:v>
                </c:pt>
                <c:pt idx="590">
                  <c:v>55.4</c:v>
                </c:pt>
                <c:pt idx="591">
                  <c:v>1.5999999999999999</c:v>
                </c:pt>
                <c:pt idx="592">
                  <c:v>77.599999999999994</c:v>
                </c:pt>
                <c:pt idx="593">
                  <c:v>37.199999999999996</c:v>
                </c:pt>
                <c:pt idx="594">
                  <c:v>45.800000000000004</c:v>
                </c:pt>
                <c:pt idx="595">
                  <c:v>33</c:v>
                </c:pt>
                <c:pt idx="596">
                  <c:v>44.8</c:v>
                </c:pt>
                <c:pt idx="597">
                  <c:v>55.8</c:v>
                </c:pt>
                <c:pt idx="598">
                  <c:v>40.6</c:v>
                </c:pt>
                <c:pt idx="599">
                  <c:v>35.600000000000009</c:v>
                </c:pt>
                <c:pt idx="600">
                  <c:v>0.8</c:v>
                </c:pt>
                <c:pt idx="601">
                  <c:v>68.2</c:v>
                </c:pt>
                <c:pt idx="602">
                  <c:v>19</c:v>
                </c:pt>
                <c:pt idx="603">
                  <c:v>59.400000000000006</c:v>
                </c:pt>
                <c:pt idx="604">
                  <c:v>56.199999999999996</c:v>
                </c:pt>
                <c:pt idx="605">
                  <c:v>58.999999999999993</c:v>
                </c:pt>
                <c:pt idx="606">
                  <c:v>67.199999999999974</c:v>
                </c:pt>
                <c:pt idx="607">
                  <c:v>58.199999999999996</c:v>
                </c:pt>
                <c:pt idx="608">
                  <c:v>57.20000000000001</c:v>
                </c:pt>
                <c:pt idx="609">
                  <c:v>52.800000000000004</c:v>
                </c:pt>
                <c:pt idx="610">
                  <c:v>21.8</c:v>
                </c:pt>
                <c:pt idx="611">
                  <c:v>7.9999999999999991</c:v>
                </c:pt>
                <c:pt idx="612">
                  <c:v>13.2</c:v>
                </c:pt>
                <c:pt idx="613">
                  <c:v>15.2</c:v>
                </c:pt>
                <c:pt idx="614">
                  <c:v>32.799999999999997</c:v>
                </c:pt>
                <c:pt idx="615">
                  <c:v>19.399999999999999</c:v>
                </c:pt>
                <c:pt idx="616">
                  <c:v>53.599999999999994</c:v>
                </c:pt>
                <c:pt idx="617">
                  <c:v>63.800000000000004</c:v>
                </c:pt>
                <c:pt idx="618">
                  <c:v>39.400000000000006</c:v>
                </c:pt>
                <c:pt idx="619">
                  <c:v>77.2</c:v>
                </c:pt>
                <c:pt idx="620">
                  <c:v>94.9</c:v>
                </c:pt>
                <c:pt idx="621">
                  <c:v>58.4</c:v>
                </c:pt>
                <c:pt idx="622">
                  <c:v>31.999999999999996</c:v>
                </c:pt>
                <c:pt idx="623">
                  <c:v>10.600000000000001</c:v>
                </c:pt>
                <c:pt idx="624">
                  <c:v>32</c:v>
                </c:pt>
                <c:pt idx="625">
                  <c:v>0.2</c:v>
                </c:pt>
                <c:pt idx="626">
                  <c:v>21.6</c:v>
                </c:pt>
                <c:pt idx="627">
                  <c:v>3.8000000000000003</c:v>
                </c:pt>
                <c:pt idx="628">
                  <c:v>72.2</c:v>
                </c:pt>
                <c:pt idx="629">
                  <c:v>51.000000000000007</c:v>
                </c:pt>
                <c:pt idx="630">
                  <c:v>50</c:v>
                </c:pt>
                <c:pt idx="631">
                  <c:v>27.599999999999998</c:v>
                </c:pt>
                <c:pt idx="632">
                  <c:v>47</c:v>
                </c:pt>
                <c:pt idx="633">
                  <c:v>20.799999999999997</c:v>
                </c:pt>
                <c:pt idx="634">
                  <c:v>20.599999999999998</c:v>
                </c:pt>
                <c:pt idx="635">
                  <c:v>32.200000000000003</c:v>
                </c:pt>
                <c:pt idx="636">
                  <c:v>6.2000000000000011</c:v>
                </c:pt>
                <c:pt idx="637">
                  <c:v>67.900000000000006</c:v>
                </c:pt>
                <c:pt idx="638">
                  <c:v>3.2</c:v>
                </c:pt>
                <c:pt idx="639">
                  <c:v>18.400000000000002</c:v>
                </c:pt>
                <c:pt idx="640">
                  <c:v>59</c:v>
                </c:pt>
                <c:pt idx="641">
                  <c:v>73.399999999999991</c:v>
                </c:pt>
                <c:pt idx="642">
                  <c:v>56.20000000000001</c:v>
                </c:pt>
                <c:pt idx="643">
                  <c:v>106.39999999999998</c:v>
                </c:pt>
                <c:pt idx="644">
                  <c:v>67.199999999999989</c:v>
                </c:pt>
                <c:pt idx="645">
                  <c:v>42.8</c:v>
                </c:pt>
                <c:pt idx="646">
                  <c:v>18.399999999999999</c:v>
                </c:pt>
                <c:pt idx="647">
                  <c:v>34.200000000000003</c:v>
                </c:pt>
                <c:pt idx="648">
                  <c:v>11.600000000000001</c:v>
                </c:pt>
                <c:pt idx="649">
                  <c:v>5.6</c:v>
                </c:pt>
                <c:pt idx="650">
                  <c:v>16.2</c:v>
                </c:pt>
                <c:pt idx="651">
                  <c:v>1.8</c:v>
                </c:pt>
                <c:pt idx="652">
                  <c:v>46.199999999999996</c:v>
                </c:pt>
                <c:pt idx="653">
                  <c:v>98.199999999999989</c:v>
                </c:pt>
                <c:pt idx="654">
                  <c:v>55.6</c:v>
                </c:pt>
                <c:pt idx="655">
                  <c:v>94.400000000000034</c:v>
                </c:pt>
                <c:pt idx="656">
                  <c:v>56.20000000000001</c:v>
                </c:pt>
                <c:pt idx="657">
                  <c:v>4.4000000000000004</c:v>
                </c:pt>
                <c:pt idx="658">
                  <c:v>59.2</c:v>
                </c:pt>
                <c:pt idx="659">
                  <c:v>72.800000000000011</c:v>
                </c:pt>
                <c:pt idx="660">
                  <c:v>36.4</c:v>
                </c:pt>
                <c:pt idx="661">
                  <c:v>9</c:v>
                </c:pt>
                <c:pt idx="662">
                  <c:v>15.600000000000001</c:v>
                </c:pt>
                <c:pt idx="663">
                  <c:v>12.8</c:v>
                </c:pt>
                <c:pt idx="664">
                  <c:v>3.2</c:v>
                </c:pt>
                <c:pt idx="665">
                  <c:v>111.79999999999998</c:v>
                </c:pt>
                <c:pt idx="666">
                  <c:v>59.800000000000018</c:v>
                </c:pt>
                <c:pt idx="667">
                  <c:v>79.2</c:v>
                </c:pt>
                <c:pt idx="668">
                  <c:v>72.8</c:v>
                </c:pt>
                <c:pt idx="669">
                  <c:v>116.4</c:v>
                </c:pt>
                <c:pt idx="670">
                  <c:v>70.600000000000009</c:v>
                </c:pt>
                <c:pt idx="671">
                  <c:v>35</c:v>
                </c:pt>
                <c:pt idx="672">
                  <c:v>17.2</c:v>
                </c:pt>
                <c:pt idx="673">
                  <c:v>32.799999999999997</c:v>
                </c:pt>
                <c:pt idx="674">
                  <c:v>65.399999999999991</c:v>
                </c:pt>
                <c:pt idx="675">
                  <c:v>40.199999999999996</c:v>
                </c:pt>
                <c:pt idx="676">
                  <c:v>47.20000000000001</c:v>
                </c:pt>
                <c:pt idx="677">
                  <c:v>28.79999999999999</c:v>
                </c:pt>
                <c:pt idx="678">
                  <c:v>39.4</c:v>
                </c:pt>
                <c:pt idx="679">
                  <c:v>11</c:v>
                </c:pt>
                <c:pt idx="680">
                  <c:v>20</c:v>
                </c:pt>
                <c:pt idx="681">
                  <c:v>0</c:v>
                </c:pt>
                <c:pt idx="682">
                  <c:v>25.200000000000003</c:v>
                </c:pt>
                <c:pt idx="683">
                  <c:v>21</c:v>
                </c:pt>
                <c:pt idx="684">
                  <c:v>64.800000000000011</c:v>
                </c:pt>
                <c:pt idx="685">
                  <c:v>0.4</c:v>
                </c:pt>
                <c:pt idx="686">
                  <c:v>33</c:v>
                </c:pt>
                <c:pt idx="687">
                  <c:v>109.39999999999999</c:v>
                </c:pt>
                <c:pt idx="688">
                  <c:v>39.200000000000003</c:v>
                </c:pt>
                <c:pt idx="689">
                  <c:v>20.199999999999996</c:v>
                </c:pt>
                <c:pt idx="690">
                  <c:v>61.600000000000009</c:v>
                </c:pt>
                <c:pt idx="691">
                  <c:v>18.8</c:v>
                </c:pt>
                <c:pt idx="692">
                  <c:v>39.6</c:v>
                </c:pt>
                <c:pt idx="693">
                  <c:v>21</c:v>
                </c:pt>
                <c:pt idx="694">
                  <c:v>24.4</c:v>
                </c:pt>
                <c:pt idx="695">
                  <c:v>23.2</c:v>
                </c:pt>
                <c:pt idx="696">
                  <c:v>3.2</c:v>
                </c:pt>
                <c:pt idx="697">
                  <c:v>0.4</c:v>
                </c:pt>
                <c:pt idx="698">
                  <c:v>6.7999999999999989</c:v>
                </c:pt>
                <c:pt idx="699">
                  <c:v>48.2</c:v>
                </c:pt>
                <c:pt idx="700">
                  <c:v>66.400000000000006</c:v>
                </c:pt>
                <c:pt idx="701">
                  <c:v>27.599999999999994</c:v>
                </c:pt>
                <c:pt idx="702">
                  <c:v>71.400000000000006</c:v>
                </c:pt>
                <c:pt idx="703">
                  <c:v>64</c:v>
                </c:pt>
                <c:pt idx="704">
                  <c:v>23.4</c:v>
                </c:pt>
                <c:pt idx="705">
                  <c:v>14.000000000000002</c:v>
                </c:pt>
                <c:pt idx="706">
                  <c:v>31.4</c:v>
                </c:pt>
                <c:pt idx="707">
                  <c:v>77.400000000000006</c:v>
                </c:pt>
                <c:pt idx="708">
                  <c:v>1</c:v>
                </c:pt>
                <c:pt idx="709">
                  <c:v>2.2000000000000002</c:v>
                </c:pt>
                <c:pt idx="710">
                  <c:v>17.399999999999995</c:v>
                </c:pt>
                <c:pt idx="711">
                  <c:v>60.4</c:v>
                </c:pt>
                <c:pt idx="712">
                  <c:v>26.599999999999998</c:v>
                </c:pt>
                <c:pt idx="713">
                  <c:v>63</c:v>
                </c:pt>
                <c:pt idx="714">
                  <c:v>89.6</c:v>
                </c:pt>
                <c:pt idx="715">
                  <c:v>68.699999999999989</c:v>
                </c:pt>
                <c:pt idx="716">
                  <c:v>67.099999999999994</c:v>
                </c:pt>
                <c:pt idx="717">
                  <c:v>37.200000000000003</c:v>
                </c:pt>
                <c:pt idx="718">
                  <c:v>39.200000000000003</c:v>
                </c:pt>
                <c:pt idx="719">
                  <c:v>27.599999999999998</c:v>
                </c:pt>
                <c:pt idx="720">
                  <c:v>10.6</c:v>
                </c:pt>
                <c:pt idx="721">
                  <c:v>3.2</c:v>
                </c:pt>
                <c:pt idx="722">
                  <c:v>20.2</c:v>
                </c:pt>
                <c:pt idx="723">
                  <c:v>60.199999999999989</c:v>
                </c:pt>
                <c:pt idx="724">
                  <c:v>44.2</c:v>
                </c:pt>
                <c:pt idx="725">
                  <c:v>44.8</c:v>
                </c:pt>
                <c:pt idx="726">
                  <c:v>39.199999999999989</c:v>
                </c:pt>
                <c:pt idx="727">
                  <c:v>75.2</c:v>
                </c:pt>
                <c:pt idx="728">
                  <c:v>95.800000000000011</c:v>
                </c:pt>
                <c:pt idx="729">
                  <c:v>33.200000000000003</c:v>
                </c:pt>
                <c:pt idx="730">
                  <c:v>28.400000000000002</c:v>
                </c:pt>
                <c:pt idx="731">
                  <c:v>134.49999999999997</c:v>
                </c:pt>
                <c:pt idx="732">
                  <c:v>4</c:v>
                </c:pt>
                <c:pt idx="733">
                  <c:v>92.100000000000023</c:v>
                </c:pt>
                <c:pt idx="734">
                  <c:v>121.2</c:v>
                </c:pt>
                <c:pt idx="735">
                  <c:v>6.8000000000000007</c:v>
                </c:pt>
                <c:pt idx="736">
                  <c:v>71.400000000000006</c:v>
                </c:pt>
                <c:pt idx="737">
                  <c:v>43.4</c:v>
                </c:pt>
                <c:pt idx="738">
                  <c:v>50.000000000000014</c:v>
                </c:pt>
                <c:pt idx="739">
                  <c:v>71.599999999999994</c:v>
                </c:pt>
                <c:pt idx="740">
                  <c:v>40.200000000000003</c:v>
                </c:pt>
                <c:pt idx="741">
                  <c:v>46.2</c:v>
                </c:pt>
                <c:pt idx="742">
                  <c:v>45.9</c:v>
                </c:pt>
                <c:pt idx="743">
                  <c:v>47.2</c:v>
                </c:pt>
                <c:pt idx="744">
                  <c:v>15.200000000000001</c:v>
                </c:pt>
                <c:pt idx="745">
                  <c:v>16</c:v>
                </c:pt>
                <c:pt idx="746">
                  <c:v>46.600000000000009</c:v>
                </c:pt>
                <c:pt idx="747">
                  <c:v>13.799999999999999</c:v>
                </c:pt>
                <c:pt idx="748">
                  <c:v>28.5</c:v>
                </c:pt>
                <c:pt idx="749">
                  <c:v>54.800000000000004</c:v>
                </c:pt>
                <c:pt idx="750">
                  <c:v>39.600000000000009</c:v>
                </c:pt>
                <c:pt idx="751">
                  <c:v>43.800000000000004</c:v>
                </c:pt>
                <c:pt idx="752">
                  <c:v>38.399999999999991</c:v>
                </c:pt>
                <c:pt idx="753">
                  <c:v>16.2</c:v>
                </c:pt>
                <c:pt idx="754">
                  <c:v>6.8</c:v>
                </c:pt>
                <c:pt idx="755">
                  <c:v>11.399999999999999</c:v>
                </c:pt>
                <c:pt idx="756">
                  <c:v>5.2</c:v>
                </c:pt>
                <c:pt idx="757">
                  <c:v>16.599999999999998</c:v>
                </c:pt>
                <c:pt idx="758">
                  <c:v>12.5</c:v>
                </c:pt>
                <c:pt idx="759">
                  <c:v>41</c:v>
                </c:pt>
                <c:pt idx="760">
                  <c:v>54.8</c:v>
                </c:pt>
                <c:pt idx="761">
                  <c:v>62.800000000000004</c:v>
                </c:pt>
                <c:pt idx="762">
                  <c:v>72.599999999999994</c:v>
                </c:pt>
                <c:pt idx="763">
                  <c:v>69.600000000000009</c:v>
                </c:pt>
                <c:pt idx="764">
                  <c:v>58.000000000000014</c:v>
                </c:pt>
                <c:pt idx="765">
                  <c:v>24.5</c:v>
                </c:pt>
                <c:pt idx="766">
                  <c:v>4</c:v>
                </c:pt>
                <c:pt idx="767">
                  <c:v>32.500000000000007</c:v>
                </c:pt>
                <c:pt idx="768">
                  <c:v>9.3000000000000007</c:v>
                </c:pt>
                <c:pt idx="769">
                  <c:v>110.8</c:v>
                </c:pt>
                <c:pt idx="770">
                  <c:v>16.599999999999998</c:v>
                </c:pt>
                <c:pt idx="771">
                  <c:v>57.000000000000014</c:v>
                </c:pt>
                <c:pt idx="772">
                  <c:v>35.399999999999991</c:v>
                </c:pt>
                <c:pt idx="773">
                  <c:v>96.399999999999991</c:v>
                </c:pt>
                <c:pt idx="774">
                  <c:v>85.899999999999991</c:v>
                </c:pt>
                <c:pt idx="775">
                  <c:v>16.2</c:v>
                </c:pt>
                <c:pt idx="776">
                  <c:v>14.2</c:v>
                </c:pt>
                <c:pt idx="777">
                  <c:v>5.4</c:v>
                </c:pt>
                <c:pt idx="778">
                  <c:v>32.800000000000004</c:v>
                </c:pt>
                <c:pt idx="779">
                  <c:v>11.4</c:v>
                </c:pt>
                <c:pt idx="780">
                  <c:v>30.8</c:v>
                </c:pt>
                <c:pt idx="781">
                  <c:v>0.2</c:v>
                </c:pt>
                <c:pt idx="782">
                  <c:v>8</c:v>
                </c:pt>
                <c:pt idx="783">
                  <c:v>56.400000000000006</c:v>
                </c:pt>
                <c:pt idx="784">
                  <c:v>35.6</c:v>
                </c:pt>
                <c:pt idx="785">
                  <c:v>16</c:v>
                </c:pt>
                <c:pt idx="786">
                  <c:v>55.1</c:v>
                </c:pt>
                <c:pt idx="787">
                  <c:v>66.099999999999994</c:v>
                </c:pt>
                <c:pt idx="788">
                  <c:v>33.899999999999991</c:v>
                </c:pt>
                <c:pt idx="789">
                  <c:v>8.1000000000000014</c:v>
                </c:pt>
                <c:pt idx="790">
                  <c:v>30.7</c:v>
                </c:pt>
                <c:pt idx="791">
                  <c:v>6.7</c:v>
                </c:pt>
                <c:pt idx="792">
                  <c:v>30</c:v>
                </c:pt>
                <c:pt idx="793">
                  <c:v>12.3</c:v>
                </c:pt>
                <c:pt idx="794">
                  <c:v>45.599999999999994</c:v>
                </c:pt>
                <c:pt idx="795">
                  <c:v>14.499999999999998</c:v>
                </c:pt>
                <c:pt idx="796">
                  <c:v>85.5</c:v>
                </c:pt>
                <c:pt idx="797">
                  <c:v>94.199999999999974</c:v>
                </c:pt>
                <c:pt idx="798">
                  <c:v>84.8</c:v>
                </c:pt>
                <c:pt idx="799">
                  <c:v>63.700000000000017</c:v>
                </c:pt>
                <c:pt idx="800">
                  <c:v>181.10000000000002</c:v>
                </c:pt>
                <c:pt idx="801">
                  <c:v>46.900000000000006</c:v>
                </c:pt>
                <c:pt idx="802">
                  <c:v>23.5</c:v>
                </c:pt>
                <c:pt idx="803">
                  <c:v>51.4</c:v>
                </c:pt>
                <c:pt idx="804">
                  <c:v>39.099999999999994</c:v>
                </c:pt>
                <c:pt idx="805">
                  <c:v>39.000000000000007</c:v>
                </c:pt>
                <c:pt idx="806">
                  <c:v>10.200000000000001</c:v>
                </c:pt>
                <c:pt idx="807">
                  <c:v>44</c:v>
                </c:pt>
                <c:pt idx="808">
                  <c:v>19.799999999999997</c:v>
                </c:pt>
                <c:pt idx="809">
                  <c:v>13.8</c:v>
                </c:pt>
                <c:pt idx="810">
                  <c:v>95.6</c:v>
                </c:pt>
                <c:pt idx="811">
                  <c:v>97.500000000000014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E0C-4C6E-8635-A1094AF58A12}"/>
            </c:ext>
          </c:extLst>
        </c:ser>
        <c:ser>
          <c:idx val="2"/>
          <c:order val="1"/>
          <c:tx>
            <c:strRef>
              <c:f>'Climate Data'!$F$5</c:f>
              <c:strCache>
                <c:ptCount val="1"/>
                <c:pt idx="0">
                  <c:v>SumEvap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Data'!$F$6:$F$817</c:f>
              <c:numCache>
                <c:formatCode>General</c:formatCode>
                <c:ptCount val="812"/>
                <c:pt idx="0">
                  <c:v>253.80000000000007</c:v>
                </c:pt>
                <c:pt idx="1">
                  <c:v>214.4</c:v>
                </c:pt>
                <c:pt idx="2">
                  <c:v>176.59999999999994</c:v>
                </c:pt>
                <c:pt idx="3">
                  <c:v>104.19999999999997</c:v>
                </c:pt>
                <c:pt idx="4">
                  <c:v>62.799999999999969</c:v>
                </c:pt>
                <c:pt idx="5">
                  <c:v>41.599999999999987</c:v>
                </c:pt>
                <c:pt idx="6">
                  <c:v>45.600000000000009</c:v>
                </c:pt>
                <c:pt idx="7">
                  <c:v>64.800000000000011</c:v>
                </c:pt>
                <c:pt idx="8">
                  <c:v>91.600000000000009</c:v>
                </c:pt>
                <c:pt idx="9">
                  <c:v>140.00000000000006</c:v>
                </c:pt>
                <c:pt idx="10">
                  <c:v>189.99999999999994</c:v>
                </c:pt>
                <c:pt idx="11">
                  <c:v>233.00000000000006</c:v>
                </c:pt>
                <c:pt idx="12">
                  <c:v>253.80000000000007</c:v>
                </c:pt>
                <c:pt idx="13">
                  <c:v>214.4</c:v>
                </c:pt>
                <c:pt idx="14">
                  <c:v>176.59999999999994</c:v>
                </c:pt>
                <c:pt idx="15">
                  <c:v>104.19999999999997</c:v>
                </c:pt>
                <c:pt idx="16">
                  <c:v>62.799999999999969</c:v>
                </c:pt>
                <c:pt idx="17">
                  <c:v>41.599999999999987</c:v>
                </c:pt>
                <c:pt idx="18">
                  <c:v>45.600000000000009</c:v>
                </c:pt>
                <c:pt idx="19">
                  <c:v>64.800000000000011</c:v>
                </c:pt>
                <c:pt idx="20">
                  <c:v>91.600000000000009</c:v>
                </c:pt>
                <c:pt idx="21">
                  <c:v>140.00000000000006</c:v>
                </c:pt>
                <c:pt idx="22">
                  <c:v>189.99999999999994</c:v>
                </c:pt>
                <c:pt idx="23">
                  <c:v>233.00000000000006</c:v>
                </c:pt>
                <c:pt idx="24">
                  <c:v>253.80000000000007</c:v>
                </c:pt>
                <c:pt idx="25">
                  <c:v>220.8</c:v>
                </c:pt>
                <c:pt idx="26">
                  <c:v>176.59999999999994</c:v>
                </c:pt>
                <c:pt idx="27">
                  <c:v>104.19999999999997</c:v>
                </c:pt>
                <c:pt idx="28">
                  <c:v>62.799999999999969</c:v>
                </c:pt>
                <c:pt idx="29">
                  <c:v>41.599999999999987</c:v>
                </c:pt>
                <c:pt idx="30">
                  <c:v>45.600000000000009</c:v>
                </c:pt>
                <c:pt idx="31">
                  <c:v>64.800000000000011</c:v>
                </c:pt>
                <c:pt idx="32">
                  <c:v>91.600000000000009</c:v>
                </c:pt>
                <c:pt idx="33">
                  <c:v>140.00000000000006</c:v>
                </c:pt>
                <c:pt idx="34">
                  <c:v>189.99999999999994</c:v>
                </c:pt>
                <c:pt idx="35">
                  <c:v>233.00000000000006</c:v>
                </c:pt>
                <c:pt idx="36">
                  <c:v>253.80000000000007</c:v>
                </c:pt>
                <c:pt idx="37">
                  <c:v>214.4</c:v>
                </c:pt>
                <c:pt idx="38">
                  <c:v>176.59999999999994</c:v>
                </c:pt>
                <c:pt idx="39">
                  <c:v>104.19999999999997</c:v>
                </c:pt>
                <c:pt idx="40">
                  <c:v>62.799999999999969</c:v>
                </c:pt>
                <c:pt idx="41">
                  <c:v>41.599999999999987</c:v>
                </c:pt>
                <c:pt idx="42">
                  <c:v>45.600000000000009</c:v>
                </c:pt>
                <c:pt idx="43">
                  <c:v>64.800000000000011</c:v>
                </c:pt>
                <c:pt idx="44">
                  <c:v>91.600000000000009</c:v>
                </c:pt>
                <c:pt idx="45">
                  <c:v>140.00000000000006</c:v>
                </c:pt>
                <c:pt idx="46">
                  <c:v>189.99999999999994</c:v>
                </c:pt>
                <c:pt idx="47">
                  <c:v>233.00000000000006</c:v>
                </c:pt>
                <c:pt idx="48">
                  <c:v>253.80000000000007</c:v>
                </c:pt>
                <c:pt idx="49">
                  <c:v>214.4</c:v>
                </c:pt>
                <c:pt idx="50">
                  <c:v>176.59999999999994</c:v>
                </c:pt>
                <c:pt idx="51">
                  <c:v>104.19999999999997</c:v>
                </c:pt>
                <c:pt idx="52">
                  <c:v>62.799999999999969</c:v>
                </c:pt>
                <c:pt idx="53">
                  <c:v>41.599999999999987</c:v>
                </c:pt>
                <c:pt idx="54">
                  <c:v>45.600000000000009</c:v>
                </c:pt>
                <c:pt idx="55">
                  <c:v>64.800000000000011</c:v>
                </c:pt>
                <c:pt idx="56">
                  <c:v>91.600000000000009</c:v>
                </c:pt>
                <c:pt idx="57">
                  <c:v>140.00000000000006</c:v>
                </c:pt>
                <c:pt idx="58">
                  <c:v>189.99999999999994</c:v>
                </c:pt>
                <c:pt idx="59">
                  <c:v>233.00000000000006</c:v>
                </c:pt>
                <c:pt idx="60">
                  <c:v>253.80000000000007</c:v>
                </c:pt>
                <c:pt idx="61">
                  <c:v>214.4</c:v>
                </c:pt>
                <c:pt idx="62">
                  <c:v>176.59999999999994</c:v>
                </c:pt>
                <c:pt idx="63">
                  <c:v>104.19999999999997</c:v>
                </c:pt>
                <c:pt idx="64">
                  <c:v>62.799999999999969</c:v>
                </c:pt>
                <c:pt idx="65">
                  <c:v>41.599999999999987</c:v>
                </c:pt>
                <c:pt idx="66">
                  <c:v>45.600000000000009</c:v>
                </c:pt>
                <c:pt idx="67">
                  <c:v>64.800000000000011</c:v>
                </c:pt>
                <c:pt idx="68">
                  <c:v>91.600000000000009</c:v>
                </c:pt>
                <c:pt idx="69">
                  <c:v>140.00000000000006</c:v>
                </c:pt>
                <c:pt idx="70">
                  <c:v>189.99999999999994</c:v>
                </c:pt>
                <c:pt idx="71">
                  <c:v>233.00000000000006</c:v>
                </c:pt>
                <c:pt idx="72">
                  <c:v>253.80000000000007</c:v>
                </c:pt>
                <c:pt idx="73">
                  <c:v>220.8</c:v>
                </c:pt>
                <c:pt idx="74">
                  <c:v>176.59999999999994</c:v>
                </c:pt>
                <c:pt idx="75">
                  <c:v>104.19999999999997</c:v>
                </c:pt>
                <c:pt idx="76">
                  <c:v>62.799999999999969</c:v>
                </c:pt>
                <c:pt idx="77">
                  <c:v>41.599999999999987</c:v>
                </c:pt>
                <c:pt idx="78">
                  <c:v>45.600000000000009</c:v>
                </c:pt>
                <c:pt idx="79">
                  <c:v>64.800000000000011</c:v>
                </c:pt>
                <c:pt idx="80">
                  <c:v>91.600000000000009</c:v>
                </c:pt>
                <c:pt idx="81">
                  <c:v>140.00000000000006</c:v>
                </c:pt>
                <c:pt idx="82">
                  <c:v>189.99999999999994</c:v>
                </c:pt>
                <c:pt idx="83">
                  <c:v>233.00000000000006</c:v>
                </c:pt>
                <c:pt idx="84">
                  <c:v>253.80000000000007</c:v>
                </c:pt>
                <c:pt idx="85">
                  <c:v>214.4</c:v>
                </c:pt>
                <c:pt idx="86">
                  <c:v>176.59999999999994</c:v>
                </c:pt>
                <c:pt idx="87">
                  <c:v>104.19999999999997</c:v>
                </c:pt>
                <c:pt idx="88">
                  <c:v>62.799999999999969</c:v>
                </c:pt>
                <c:pt idx="89">
                  <c:v>41.599999999999987</c:v>
                </c:pt>
                <c:pt idx="90">
                  <c:v>45.600000000000009</c:v>
                </c:pt>
                <c:pt idx="91">
                  <c:v>64.800000000000011</c:v>
                </c:pt>
                <c:pt idx="92">
                  <c:v>91.600000000000009</c:v>
                </c:pt>
                <c:pt idx="93">
                  <c:v>140.00000000000006</c:v>
                </c:pt>
                <c:pt idx="94">
                  <c:v>189.99999999999994</c:v>
                </c:pt>
                <c:pt idx="95">
                  <c:v>233.00000000000006</c:v>
                </c:pt>
                <c:pt idx="96">
                  <c:v>253.80000000000007</c:v>
                </c:pt>
                <c:pt idx="97">
                  <c:v>214.4</c:v>
                </c:pt>
                <c:pt idx="98">
                  <c:v>176.59999999999994</c:v>
                </c:pt>
                <c:pt idx="99">
                  <c:v>104.19999999999997</c:v>
                </c:pt>
                <c:pt idx="100">
                  <c:v>62.799999999999969</c:v>
                </c:pt>
                <c:pt idx="101">
                  <c:v>41.599999999999987</c:v>
                </c:pt>
                <c:pt idx="102">
                  <c:v>45.600000000000009</c:v>
                </c:pt>
                <c:pt idx="103">
                  <c:v>64.800000000000011</c:v>
                </c:pt>
                <c:pt idx="104">
                  <c:v>91.600000000000009</c:v>
                </c:pt>
                <c:pt idx="105">
                  <c:v>140.00000000000006</c:v>
                </c:pt>
                <c:pt idx="106">
                  <c:v>189.99999999999994</c:v>
                </c:pt>
                <c:pt idx="107">
                  <c:v>233.00000000000006</c:v>
                </c:pt>
                <c:pt idx="108">
                  <c:v>253.80000000000007</c:v>
                </c:pt>
                <c:pt idx="109">
                  <c:v>214.4</c:v>
                </c:pt>
                <c:pt idx="110">
                  <c:v>176.59999999999994</c:v>
                </c:pt>
                <c:pt idx="111">
                  <c:v>104.19999999999997</c:v>
                </c:pt>
                <c:pt idx="112">
                  <c:v>62.799999999999969</c:v>
                </c:pt>
                <c:pt idx="113">
                  <c:v>41.599999999999987</c:v>
                </c:pt>
                <c:pt idx="114">
                  <c:v>45.600000000000009</c:v>
                </c:pt>
                <c:pt idx="115">
                  <c:v>64.800000000000011</c:v>
                </c:pt>
                <c:pt idx="116">
                  <c:v>91.600000000000009</c:v>
                </c:pt>
                <c:pt idx="117">
                  <c:v>140.00000000000006</c:v>
                </c:pt>
                <c:pt idx="118">
                  <c:v>189.99999999999994</c:v>
                </c:pt>
                <c:pt idx="119">
                  <c:v>233.00000000000006</c:v>
                </c:pt>
                <c:pt idx="120">
                  <c:v>253.80000000000007</c:v>
                </c:pt>
                <c:pt idx="121">
                  <c:v>220.8</c:v>
                </c:pt>
                <c:pt idx="122">
                  <c:v>176.59999999999994</c:v>
                </c:pt>
                <c:pt idx="123">
                  <c:v>104.19999999999997</c:v>
                </c:pt>
                <c:pt idx="124">
                  <c:v>62.799999999999969</c:v>
                </c:pt>
                <c:pt idx="125">
                  <c:v>41.599999999999987</c:v>
                </c:pt>
                <c:pt idx="126">
                  <c:v>45.600000000000009</c:v>
                </c:pt>
                <c:pt idx="127">
                  <c:v>64.800000000000011</c:v>
                </c:pt>
                <c:pt idx="128">
                  <c:v>91.600000000000009</c:v>
                </c:pt>
                <c:pt idx="129">
                  <c:v>140.00000000000006</c:v>
                </c:pt>
                <c:pt idx="130">
                  <c:v>189.99999999999994</c:v>
                </c:pt>
                <c:pt idx="131">
                  <c:v>233.00000000000006</c:v>
                </c:pt>
                <c:pt idx="132">
                  <c:v>253.80000000000007</c:v>
                </c:pt>
                <c:pt idx="133">
                  <c:v>214.4</c:v>
                </c:pt>
                <c:pt idx="134">
                  <c:v>176.59999999999994</c:v>
                </c:pt>
                <c:pt idx="135">
                  <c:v>104.19999999999997</c:v>
                </c:pt>
                <c:pt idx="136">
                  <c:v>62.799999999999969</c:v>
                </c:pt>
                <c:pt idx="137">
                  <c:v>41.599999999999987</c:v>
                </c:pt>
                <c:pt idx="138">
                  <c:v>45.600000000000009</c:v>
                </c:pt>
                <c:pt idx="139">
                  <c:v>64.800000000000011</c:v>
                </c:pt>
                <c:pt idx="140">
                  <c:v>91.600000000000009</c:v>
                </c:pt>
                <c:pt idx="141">
                  <c:v>140.00000000000006</c:v>
                </c:pt>
                <c:pt idx="142">
                  <c:v>189.99999999999994</c:v>
                </c:pt>
                <c:pt idx="143">
                  <c:v>233.00000000000006</c:v>
                </c:pt>
                <c:pt idx="144">
                  <c:v>253.80000000000007</c:v>
                </c:pt>
                <c:pt idx="145">
                  <c:v>214.4</c:v>
                </c:pt>
                <c:pt idx="146">
                  <c:v>176.59999999999994</c:v>
                </c:pt>
                <c:pt idx="147">
                  <c:v>104.19999999999997</c:v>
                </c:pt>
                <c:pt idx="148">
                  <c:v>62.799999999999969</c:v>
                </c:pt>
                <c:pt idx="149">
                  <c:v>41.599999999999987</c:v>
                </c:pt>
                <c:pt idx="150">
                  <c:v>45.600000000000009</c:v>
                </c:pt>
                <c:pt idx="151">
                  <c:v>64.800000000000011</c:v>
                </c:pt>
                <c:pt idx="152">
                  <c:v>91.600000000000009</c:v>
                </c:pt>
                <c:pt idx="153">
                  <c:v>140.00000000000006</c:v>
                </c:pt>
                <c:pt idx="154">
                  <c:v>189.99999999999994</c:v>
                </c:pt>
                <c:pt idx="155">
                  <c:v>233.00000000000006</c:v>
                </c:pt>
                <c:pt idx="156">
                  <c:v>253.80000000000007</c:v>
                </c:pt>
                <c:pt idx="157">
                  <c:v>214.4</c:v>
                </c:pt>
                <c:pt idx="158">
                  <c:v>176.59999999999994</c:v>
                </c:pt>
                <c:pt idx="159">
                  <c:v>104.19999999999997</c:v>
                </c:pt>
                <c:pt idx="160">
                  <c:v>62.799999999999969</c:v>
                </c:pt>
                <c:pt idx="161">
                  <c:v>41.599999999999987</c:v>
                </c:pt>
                <c:pt idx="162">
                  <c:v>45.600000000000009</c:v>
                </c:pt>
                <c:pt idx="163">
                  <c:v>64.800000000000011</c:v>
                </c:pt>
                <c:pt idx="164">
                  <c:v>91.600000000000009</c:v>
                </c:pt>
                <c:pt idx="165">
                  <c:v>140.00000000000006</c:v>
                </c:pt>
                <c:pt idx="166">
                  <c:v>189.99999999999994</c:v>
                </c:pt>
                <c:pt idx="167">
                  <c:v>233.00000000000006</c:v>
                </c:pt>
                <c:pt idx="168">
                  <c:v>253.80000000000007</c:v>
                </c:pt>
                <c:pt idx="169">
                  <c:v>220.8</c:v>
                </c:pt>
                <c:pt idx="170">
                  <c:v>176.59999999999994</c:v>
                </c:pt>
                <c:pt idx="171">
                  <c:v>104.19999999999997</c:v>
                </c:pt>
                <c:pt idx="172">
                  <c:v>62.799999999999969</c:v>
                </c:pt>
                <c:pt idx="173">
                  <c:v>41.599999999999987</c:v>
                </c:pt>
                <c:pt idx="174">
                  <c:v>45.600000000000009</c:v>
                </c:pt>
                <c:pt idx="175">
                  <c:v>64.800000000000011</c:v>
                </c:pt>
                <c:pt idx="176">
                  <c:v>91.600000000000009</c:v>
                </c:pt>
                <c:pt idx="177">
                  <c:v>140.00000000000006</c:v>
                </c:pt>
                <c:pt idx="178">
                  <c:v>189.99999999999994</c:v>
                </c:pt>
                <c:pt idx="179">
                  <c:v>233.00000000000006</c:v>
                </c:pt>
                <c:pt idx="180">
                  <c:v>253.80000000000007</c:v>
                </c:pt>
                <c:pt idx="181">
                  <c:v>214.4</c:v>
                </c:pt>
                <c:pt idx="182">
                  <c:v>176.59999999999994</c:v>
                </c:pt>
                <c:pt idx="183">
                  <c:v>104.19999999999997</c:v>
                </c:pt>
                <c:pt idx="184">
                  <c:v>62.799999999999969</c:v>
                </c:pt>
                <c:pt idx="185">
                  <c:v>41.599999999999987</c:v>
                </c:pt>
                <c:pt idx="186">
                  <c:v>45.600000000000009</c:v>
                </c:pt>
                <c:pt idx="187">
                  <c:v>64.800000000000011</c:v>
                </c:pt>
                <c:pt idx="188">
                  <c:v>91.600000000000009</c:v>
                </c:pt>
                <c:pt idx="189">
                  <c:v>140.00000000000006</c:v>
                </c:pt>
                <c:pt idx="190">
                  <c:v>189.99999999999994</c:v>
                </c:pt>
                <c:pt idx="191">
                  <c:v>233.00000000000006</c:v>
                </c:pt>
                <c:pt idx="192">
                  <c:v>253.80000000000007</c:v>
                </c:pt>
                <c:pt idx="193">
                  <c:v>214.4</c:v>
                </c:pt>
                <c:pt idx="194">
                  <c:v>176.59999999999994</c:v>
                </c:pt>
                <c:pt idx="195">
                  <c:v>104.19999999999997</c:v>
                </c:pt>
                <c:pt idx="196">
                  <c:v>62.799999999999969</c:v>
                </c:pt>
                <c:pt idx="197">
                  <c:v>41.599999999999987</c:v>
                </c:pt>
                <c:pt idx="198">
                  <c:v>45.600000000000009</c:v>
                </c:pt>
                <c:pt idx="199">
                  <c:v>64.800000000000011</c:v>
                </c:pt>
                <c:pt idx="200">
                  <c:v>91.600000000000009</c:v>
                </c:pt>
                <c:pt idx="201">
                  <c:v>140.00000000000006</c:v>
                </c:pt>
                <c:pt idx="202">
                  <c:v>189.99999999999994</c:v>
                </c:pt>
                <c:pt idx="203">
                  <c:v>233.00000000000006</c:v>
                </c:pt>
                <c:pt idx="204">
                  <c:v>253.80000000000007</c:v>
                </c:pt>
                <c:pt idx="205">
                  <c:v>214.4</c:v>
                </c:pt>
                <c:pt idx="206">
                  <c:v>176.59999999999994</c:v>
                </c:pt>
                <c:pt idx="207">
                  <c:v>104.19999999999997</c:v>
                </c:pt>
                <c:pt idx="208">
                  <c:v>62.799999999999969</c:v>
                </c:pt>
                <c:pt idx="209">
                  <c:v>41.599999999999987</c:v>
                </c:pt>
                <c:pt idx="210">
                  <c:v>45.600000000000009</c:v>
                </c:pt>
                <c:pt idx="211">
                  <c:v>64.800000000000011</c:v>
                </c:pt>
                <c:pt idx="212">
                  <c:v>91.600000000000009</c:v>
                </c:pt>
                <c:pt idx="213">
                  <c:v>140.00000000000006</c:v>
                </c:pt>
                <c:pt idx="214">
                  <c:v>189.99999999999994</c:v>
                </c:pt>
                <c:pt idx="215">
                  <c:v>233.00000000000006</c:v>
                </c:pt>
                <c:pt idx="216">
                  <c:v>253.80000000000007</c:v>
                </c:pt>
                <c:pt idx="217">
                  <c:v>220.8</c:v>
                </c:pt>
                <c:pt idx="218">
                  <c:v>176.59999999999994</c:v>
                </c:pt>
                <c:pt idx="219">
                  <c:v>104.19999999999997</c:v>
                </c:pt>
                <c:pt idx="220">
                  <c:v>62.799999999999969</c:v>
                </c:pt>
                <c:pt idx="221">
                  <c:v>41.599999999999987</c:v>
                </c:pt>
                <c:pt idx="222">
                  <c:v>45.600000000000009</c:v>
                </c:pt>
                <c:pt idx="223">
                  <c:v>64.800000000000011</c:v>
                </c:pt>
                <c:pt idx="224">
                  <c:v>91.600000000000009</c:v>
                </c:pt>
                <c:pt idx="225">
                  <c:v>140.00000000000006</c:v>
                </c:pt>
                <c:pt idx="226">
                  <c:v>189.99999999999994</c:v>
                </c:pt>
                <c:pt idx="227">
                  <c:v>233.00000000000006</c:v>
                </c:pt>
                <c:pt idx="228">
                  <c:v>253.80000000000007</c:v>
                </c:pt>
                <c:pt idx="229">
                  <c:v>214.4</c:v>
                </c:pt>
                <c:pt idx="230">
                  <c:v>176.59999999999994</c:v>
                </c:pt>
                <c:pt idx="231">
                  <c:v>104.19999999999997</c:v>
                </c:pt>
                <c:pt idx="232">
                  <c:v>62.799999999999969</c:v>
                </c:pt>
                <c:pt idx="233">
                  <c:v>41.599999999999987</c:v>
                </c:pt>
                <c:pt idx="234">
                  <c:v>45.600000000000009</c:v>
                </c:pt>
                <c:pt idx="235">
                  <c:v>64.800000000000011</c:v>
                </c:pt>
                <c:pt idx="236">
                  <c:v>91.600000000000009</c:v>
                </c:pt>
                <c:pt idx="237">
                  <c:v>140.00000000000006</c:v>
                </c:pt>
                <c:pt idx="238">
                  <c:v>189.99999999999994</c:v>
                </c:pt>
                <c:pt idx="239">
                  <c:v>229.80000000000007</c:v>
                </c:pt>
                <c:pt idx="240">
                  <c:v>233.60000000000005</c:v>
                </c:pt>
                <c:pt idx="241">
                  <c:v>244.6</c:v>
                </c:pt>
                <c:pt idx="242">
                  <c:v>169.39999999999998</c:v>
                </c:pt>
                <c:pt idx="243">
                  <c:v>112.80000000000001</c:v>
                </c:pt>
                <c:pt idx="244">
                  <c:v>64.600000000000009</c:v>
                </c:pt>
                <c:pt idx="245">
                  <c:v>55.599999999999994</c:v>
                </c:pt>
                <c:pt idx="246">
                  <c:v>59</c:v>
                </c:pt>
                <c:pt idx="247">
                  <c:v>59.199999999999989</c:v>
                </c:pt>
                <c:pt idx="248">
                  <c:v>89.999999999999972</c:v>
                </c:pt>
                <c:pt idx="249">
                  <c:v>157.80000000000001</c:v>
                </c:pt>
                <c:pt idx="250">
                  <c:v>208.1</c:v>
                </c:pt>
                <c:pt idx="251">
                  <c:v>244.8</c:v>
                </c:pt>
                <c:pt idx="252">
                  <c:v>270.89999999999998</c:v>
                </c:pt>
                <c:pt idx="253">
                  <c:v>236.69999999999996</c:v>
                </c:pt>
                <c:pt idx="254">
                  <c:v>202.19999999999996</c:v>
                </c:pt>
                <c:pt idx="255">
                  <c:v>113.39999999999996</c:v>
                </c:pt>
                <c:pt idx="256">
                  <c:v>60.8</c:v>
                </c:pt>
                <c:pt idx="257">
                  <c:v>37.099999999999994</c:v>
                </c:pt>
                <c:pt idx="258">
                  <c:v>38.499999999999993</c:v>
                </c:pt>
                <c:pt idx="259">
                  <c:v>56.399999999999991</c:v>
                </c:pt>
                <c:pt idx="260">
                  <c:v>88.399999999999991</c:v>
                </c:pt>
                <c:pt idx="261">
                  <c:v>151.29999999999995</c:v>
                </c:pt>
                <c:pt idx="262">
                  <c:v>153.99999999999994</c:v>
                </c:pt>
                <c:pt idx="263">
                  <c:v>229.39999999999998</c:v>
                </c:pt>
                <c:pt idx="264">
                  <c:v>223.00000000000003</c:v>
                </c:pt>
                <c:pt idx="265">
                  <c:v>214.29999999999995</c:v>
                </c:pt>
                <c:pt idx="266">
                  <c:v>195.49999999999997</c:v>
                </c:pt>
                <c:pt idx="267">
                  <c:v>123.59999999999997</c:v>
                </c:pt>
                <c:pt idx="268">
                  <c:v>76.2</c:v>
                </c:pt>
                <c:pt idx="269">
                  <c:v>62.4</c:v>
                </c:pt>
                <c:pt idx="270">
                  <c:v>57.8</c:v>
                </c:pt>
                <c:pt idx="271">
                  <c:v>65.600000000000009</c:v>
                </c:pt>
                <c:pt idx="272">
                  <c:v>118.60000000000002</c:v>
                </c:pt>
                <c:pt idx="273">
                  <c:v>160.80000000000004</c:v>
                </c:pt>
                <c:pt idx="274">
                  <c:v>204.39999999999998</c:v>
                </c:pt>
                <c:pt idx="275">
                  <c:v>256.7999999999999</c:v>
                </c:pt>
                <c:pt idx="276">
                  <c:v>269.2</c:v>
                </c:pt>
                <c:pt idx="277">
                  <c:v>185.59999999999997</c:v>
                </c:pt>
                <c:pt idx="278">
                  <c:v>162.6</c:v>
                </c:pt>
                <c:pt idx="279">
                  <c:v>113.79999999999998</c:v>
                </c:pt>
                <c:pt idx="280">
                  <c:v>74.400000000000006</c:v>
                </c:pt>
                <c:pt idx="281">
                  <c:v>38.000000000000007</c:v>
                </c:pt>
                <c:pt idx="282">
                  <c:v>46.3</c:v>
                </c:pt>
                <c:pt idx="283">
                  <c:v>61.899999999999984</c:v>
                </c:pt>
                <c:pt idx="284">
                  <c:v>88.09999999999998</c:v>
                </c:pt>
                <c:pt idx="285">
                  <c:v>127.49999999999994</c:v>
                </c:pt>
                <c:pt idx="286">
                  <c:v>169.2</c:v>
                </c:pt>
                <c:pt idx="287">
                  <c:v>211.5</c:v>
                </c:pt>
                <c:pt idx="288">
                  <c:v>199.4</c:v>
                </c:pt>
                <c:pt idx="289">
                  <c:v>159.20000000000002</c:v>
                </c:pt>
                <c:pt idx="290">
                  <c:v>152.19999999999999</c:v>
                </c:pt>
                <c:pt idx="291">
                  <c:v>62.400000000000013</c:v>
                </c:pt>
                <c:pt idx="292">
                  <c:v>41.79999999999999</c:v>
                </c:pt>
                <c:pt idx="293">
                  <c:v>35.800000000000004</c:v>
                </c:pt>
                <c:pt idx="294">
                  <c:v>44.4</c:v>
                </c:pt>
                <c:pt idx="295">
                  <c:v>60.199999999999996</c:v>
                </c:pt>
                <c:pt idx="296">
                  <c:v>74.799999999999983</c:v>
                </c:pt>
                <c:pt idx="297">
                  <c:v>100.7</c:v>
                </c:pt>
                <c:pt idx="298">
                  <c:v>171.29999999999998</c:v>
                </c:pt>
                <c:pt idx="299">
                  <c:v>221.79999999999995</c:v>
                </c:pt>
                <c:pt idx="300">
                  <c:v>223.20000000000002</c:v>
                </c:pt>
                <c:pt idx="301">
                  <c:v>194.49999999999997</c:v>
                </c:pt>
                <c:pt idx="302">
                  <c:v>162.39999999999998</c:v>
                </c:pt>
                <c:pt idx="303">
                  <c:v>93.799999999999983</c:v>
                </c:pt>
                <c:pt idx="304">
                  <c:v>64.5</c:v>
                </c:pt>
                <c:pt idx="305">
                  <c:v>38.200000000000003</c:v>
                </c:pt>
                <c:pt idx="306">
                  <c:v>60.5</c:v>
                </c:pt>
                <c:pt idx="307">
                  <c:v>56.000000000000007</c:v>
                </c:pt>
                <c:pt idx="308">
                  <c:v>82.899999999999991</c:v>
                </c:pt>
                <c:pt idx="309">
                  <c:v>99</c:v>
                </c:pt>
                <c:pt idx="310">
                  <c:v>172.1</c:v>
                </c:pt>
                <c:pt idx="311">
                  <c:v>228.50000000000003</c:v>
                </c:pt>
                <c:pt idx="312">
                  <c:v>231.6</c:v>
                </c:pt>
                <c:pt idx="313">
                  <c:v>206.49999999999991</c:v>
                </c:pt>
                <c:pt idx="314">
                  <c:v>179.20000000000007</c:v>
                </c:pt>
                <c:pt idx="315">
                  <c:v>101.2</c:v>
                </c:pt>
                <c:pt idx="316">
                  <c:v>64.199999999999989</c:v>
                </c:pt>
                <c:pt idx="317">
                  <c:v>42.000000000000014</c:v>
                </c:pt>
                <c:pt idx="318">
                  <c:v>54.79999999999999</c:v>
                </c:pt>
                <c:pt idx="319">
                  <c:v>85.000000000000014</c:v>
                </c:pt>
                <c:pt idx="320">
                  <c:v>88.600000000000009</c:v>
                </c:pt>
                <c:pt idx="321">
                  <c:v>114.69999999999999</c:v>
                </c:pt>
                <c:pt idx="322">
                  <c:v>179.99999999999997</c:v>
                </c:pt>
                <c:pt idx="323">
                  <c:v>260.2</c:v>
                </c:pt>
                <c:pt idx="324">
                  <c:v>268.80000000000007</c:v>
                </c:pt>
                <c:pt idx="325">
                  <c:v>227.89999999999995</c:v>
                </c:pt>
                <c:pt idx="326">
                  <c:v>174.79999999999998</c:v>
                </c:pt>
                <c:pt idx="327">
                  <c:v>88.2</c:v>
                </c:pt>
                <c:pt idx="328">
                  <c:v>66.8</c:v>
                </c:pt>
                <c:pt idx="329">
                  <c:v>33</c:v>
                </c:pt>
                <c:pt idx="330">
                  <c:v>46.2</c:v>
                </c:pt>
                <c:pt idx="331">
                  <c:v>96.999999999999986</c:v>
                </c:pt>
                <c:pt idx="332">
                  <c:v>96</c:v>
                </c:pt>
                <c:pt idx="333">
                  <c:v>155.79999999999998</c:v>
                </c:pt>
                <c:pt idx="334">
                  <c:v>198.2</c:v>
                </c:pt>
                <c:pt idx="335">
                  <c:v>246.4</c:v>
                </c:pt>
                <c:pt idx="336">
                  <c:v>237.19999999999996</c:v>
                </c:pt>
                <c:pt idx="337">
                  <c:v>210.79999999999998</c:v>
                </c:pt>
                <c:pt idx="338">
                  <c:v>168.70000000000005</c:v>
                </c:pt>
                <c:pt idx="339">
                  <c:v>102.20000000000002</c:v>
                </c:pt>
                <c:pt idx="340">
                  <c:v>60.9</c:v>
                </c:pt>
                <c:pt idx="341">
                  <c:v>32.400000000000006</c:v>
                </c:pt>
                <c:pt idx="342">
                  <c:v>45.199999999999996</c:v>
                </c:pt>
                <c:pt idx="343">
                  <c:v>50.399999999999984</c:v>
                </c:pt>
                <c:pt idx="344">
                  <c:v>77.599999999999994</c:v>
                </c:pt>
                <c:pt idx="345">
                  <c:v>145.30000000000001</c:v>
                </c:pt>
                <c:pt idx="346">
                  <c:v>172.59999999999997</c:v>
                </c:pt>
                <c:pt idx="347">
                  <c:v>216.6</c:v>
                </c:pt>
                <c:pt idx="348">
                  <c:v>281.40000000000003</c:v>
                </c:pt>
                <c:pt idx="349">
                  <c:v>197.20000000000002</c:v>
                </c:pt>
                <c:pt idx="350">
                  <c:v>155.40000000000003</c:v>
                </c:pt>
                <c:pt idx="351">
                  <c:v>92.6</c:v>
                </c:pt>
                <c:pt idx="352">
                  <c:v>44</c:v>
                </c:pt>
                <c:pt idx="353">
                  <c:v>42.2</c:v>
                </c:pt>
                <c:pt idx="354">
                  <c:v>47.2</c:v>
                </c:pt>
                <c:pt idx="355">
                  <c:v>56.800000000000004</c:v>
                </c:pt>
                <c:pt idx="356">
                  <c:v>82</c:v>
                </c:pt>
                <c:pt idx="357">
                  <c:v>132.59999999999997</c:v>
                </c:pt>
                <c:pt idx="358">
                  <c:v>178.19999999999996</c:v>
                </c:pt>
                <c:pt idx="359">
                  <c:v>223.4</c:v>
                </c:pt>
                <c:pt idx="360">
                  <c:v>239.29999999999993</c:v>
                </c:pt>
                <c:pt idx="361">
                  <c:v>218.6</c:v>
                </c:pt>
                <c:pt idx="362">
                  <c:v>167.60000000000005</c:v>
                </c:pt>
                <c:pt idx="363">
                  <c:v>108.8</c:v>
                </c:pt>
                <c:pt idx="364">
                  <c:v>53.399999999999991</c:v>
                </c:pt>
                <c:pt idx="365">
                  <c:v>41.199999999999996</c:v>
                </c:pt>
                <c:pt idx="366">
                  <c:v>39.199999999999996</c:v>
                </c:pt>
                <c:pt idx="367">
                  <c:v>71.199999999999974</c:v>
                </c:pt>
                <c:pt idx="368">
                  <c:v>108.60000000000002</c:v>
                </c:pt>
                <c:pt idx="369">
                  <c:v>131.60000000000002</c:v>
                </c:pt>
                <c:pt idx="370">
                  <c:v>197.20000000000002</c:v>
                </c:pt>
                <c:pt idx="371">
                  <c:v>256.8</c:v>
                </c:pt>
                <c:pt idx="372">
                  <c:v>280.2</c:v>
                </c:pt>
                <c:pt idx="373">
                  <c:v>225.20000000000002</c:v>
                </c:pt>
                <c:pt idx="374">
                  <c:v>144.80000000000001</c:v>
                </c:pt>
                <c:pt idx="375">
                  <c:v>123.80000000000001</c:v>
                </c:pt>
                <c:pt idx="376">
                  <c:v>63.800000000000011</c:v>
                </c:pt>
                <c:pt idx="377">
                  <c:v>43.6</c:v>
                </c:pt>
                <c:pt idx="378">
                  <c:v>52.000000000000007</c:v>
                </c:pt>
                <c:pt idx="379">
                  <c:v>66</c:v>
                </c:pt>
                <c:pt idx="380">
                  <c:v>98.4</c:v>
                </c:pt>
                <c:pt idx="381">
                  <c:v>137</c:v>
                </c:pt>
                <c:pt idx="382">
                  <c:v>185.79999999999995</c:v>
                </c:pt>
                <c:pt idx="383">
                  <c:v>255.2</c:v>
                </c:pt>
                <c:pt idx="384">
                  <c:v>297.90000000000003</c:v>
                </c:pt>
                <c:pt idx="385">
                  <c:v>224.00000000000003</c:v>
                </c:pt>
                <c:pt idx="386">
                  <c:v>190.60000000000002</c:v>
                </c:pt>
                <c:pt idx="387">
                  <c:v>104.40000000000002</c:v>
                </c:pt>
                <c:pt idx="388">
                  <c:v>52</c:v>
                </c:pt>
                <c:pt idx="389">
                  <c:v>38</c:v>
                </c:pt>
                <c:pt idx="390">
                  <c:v>41.4</c:v>
                </c:pt>
                <c:pt idx="391">
                  <c:v>83.800000000000011</c:v>
                </c:pt>
                <c:pt idx="392">
                  <c:v>113.20000000000002</c:v>
                </c:pt>
                <c:pt idx="393">
                  <c:v>158.80000000000001</c:v>
                </c:pt>
                <c:pt idx="394">
                  <c:v>267.39999999999998</c:v>
                </c:pt>
                <c:pt idx="395">
                  <c:v>269.39999999999992</c:v>
                </c:pt>
                <c:pt idx="396">
                  <c:v>284.59999999999991</c:v>
                </c:pt>
                <c:pt idx="397">
                  <c:v>257.8</c:v>
                </c:pt>
                <c:pt idx="398">
                  <c:v>142.19999999999999</c:v>
                </c:pt>
                <c:pt idx="399">
                  <c:v>71.2</c:v>
                </c:pt>
                <c:pt idx="400">
                  <c:v>48.4</c:v>
                </c:pt>
                <c:pt idx="401">
                  <c:v>39.000000000000007</c:v>
                </c:pt>
                <c:pt idx="402">
                  <c:v>36</c:v>
                </c:pt>
                <c:pt idx="403">
                  <c:v>66.400000000000006</c:v>
                </c:pt>
                <c:pt idx="404">
                  <c:v>100.00000000000001</c:v>
                </c:pt>
                <c:pt idx="405">
                  <c:v>144.79999999999995</c:v>
                </c:pt>
                <c:pt idx="406">
                  <c:v>225.20000000000002</c:v>
                </c:pt>
                <c:pt idx="407">
                  <c:v>272.19999999999993</c:v>
                </c:pt>
                <c:pt idx="408">
                  <c:v>269.59999999999997</c:v>
                </c:pt>
                <c:pt idx="409">
                  <c:v>244.80000000000004</c:v>
                </c:pt>
                <c:pt idx="410">
                  <c:v>191.80000000000004</c:v>
                </c:pt>
                <c:pt idx="411">
                  <c:v>102.6</c:v>
                </c:pt>
                <c:pt idx="412">
                  <c:v>68.999999999999986</c:v>
                </c:pt>
                <c:pt idx="413">
                  <c:v>46.999999999999993</c:v>
                </c:pt>
                <c:pt idx="414">
                  <c:v>37.700000000000003</c:v>
                </c:pt>
                <c:pt idx="415">
                  <c:v>63.79999999999999</c:v>
                </c:pt>
                <c:pt idx="416">
                  <c:v>80.999999999999986</c:v>
                </c:pt>
                <c:pt idx="417">
                  <c:v>162.80000000000001</c:v>
                </c:pt>
                <c:pt idx="418">
                  <c:v>222.80000000000004</c:v>
                </c:pt>
                <c:pt idx="419">
                  <c:v>290.79999999999995</c:v>
                </c:pt>
                <c:pt idx="420">
                  <c:v>295.79999999999995</c:v>
                </c:pt>
                <c:pt idx="421">
                  <c:v>267.59999999999991</c:v>
                </c:pt>
                <c:pt idx="422">
                  <c:v>219.00000000000003</c:v>
                </c:pt>
                <c:pt idx="423">
                  <c:v>98.8</c:v>
                </c:pt>
                <c:pt idx="424">
                  <c:v>58.999999999999993</c:v>
                </c:pt>
                <c:pt idx="425">
                  <c:v>42.100000000000009</c:v>
                </c:pt>
                <c:pt idx="426">
                  <c:v>57.000000000000007</c:v>
                </c:pt>
                <c:pt idx="427">
                  <c:v>64.400000000000006</c:v>
                </c:pt>
                <c:pt idx="428">
                  <c:v>77.8</c:v>
                </c:pt>
                <c:pt idx="429">
                  <c:v>160.99999999999994</c:v>
                </c:pt>
                <c:pt idx="430">
                  <c:v>213</c:v>
                </c:pt>
                <c:pt idx="431">
                  <c:v>217.79999999999998</c:v>
                </c:pt>
                <c:pt idx="432">
                  <c:v>299.8</c:v>
                </c:pt>
                <c:pt idx="433">
                  <c:v>225.99999999999994</c:v>
                </c:pt>
                <c:pt idx="434">
                  <c:v>266.60000000000002</c:v>
                </c:pt>
                <c:pt idx="435">
                  <c:v>135.20000000000002</c:v>
                </c:pt>
                <c:pt idx="436">
                  <c:v>63.399999999999991</c:v>
                </c:pt>
                <c:pt idx="437">
                  <c:v>31.900000000000006</c:v>
                </c:pt>
                <c:pt idx="438">
                  <c:v>42</c:v>
                </c:pt>
                <c:pt idx="439">
                  <c:v>63.300000000000011</c:v>
                </c:pt>
                <c:pt idx="440">
                  <c:v>85.000000000000014</c:v>
                </c:pt>
                <c:pt idx="441">
                  <c:v>147.60000000000002</c:v>
                </c:pt>
                <c:pt idx="442">
                  <c:v>222.80000000000004</c:v>
                </c:pt>
                <c:pt idx="443">
                  <c:v>244.60000000000005</c:v>
                </c:pt>
                <c:pt idx="444">
                  <c:v>249.19999999999996</c:v>
                </c:pt>
                <c:pt idx="445">
                  <c:v>235.80000000000007</c:v>
                </c:pt>
                <c:pt idx="446">
                  <c:v>195.30000000000004</c:v>
                </c:pt>
                <c:pt idx="447">
                  <c:v>132.29999999999995</c:v>
                </c:pt>
                <c:pt idx="448">
                  <c:v>70.8</c:v>
                </c:pt>
                <c:pt idx="449">
                  <c:v>34.999999999999993</c:v>
                </c:pt>
                <c:pt idx="450">
                  <c:v>37.1</c:v>
                </c:pt>
                <c:pt idx="451">
                  <c:v>55.399999999999991</c:v>
                </c:pt>
                <c:pt idx="452">
                  <c:v>94</c:v>
                </c:pt>
                <c:pt idx="453">
                  <c:v>157.99999999999997</c:v>
                </c:pt>
                <c:pt idx="454">
                  <c:v>212.39999999999992</c:v>
                </c:pt>
                <c:pt idx="455">
                  <c:v>264.60000000000002</c:v>
                </c:pt>
                <c:pt idx="456">
                  <c:v>298.70000000000005</c:v>
                </c:pt>
                <c:pt idx="457">
                  <c:v>230.60000000000002</c:v>
                </c:pt>
                <c:pt idx="458">
                  <c:v>228.40000000000003</c:v>
                </c:pt>
                <c:pt idx="459">
                  <c:v>119.60000000000002</c:v>
                </c:pt>
                <c:pt idx="460">
                  <c:v>57.800000000000004</c:v>
                </c:pt>
                <c:pt idx="461">
                  <c:v>45.8</c:v>
                </c:pt>
                <c:pt idx="462">
                  <c:v>49.599999999999994</c:v>
                </c:pt>
                <c:pt idx="463">
                  <c:v>66.999999999999986</c:v>
                </c:pt>
                <c:pt idx="464">
                  <c:v>118.4</c:v>
                </c:pt>
                <c:pt idx="465">
                  <c:v>202.80000000000007</c:v>
                </c:pt>
                <c:pt idx="466">
                  <c:v>189.6</c:v>
                </c:pt>
                <c:pt idx="467">
                  <c:v>248.39999999999998</c:v>
                </c:pt>
                <c:pt idx="468">
                  <c:v>299.39999999999992</c:v>
                </c:pt>
                <c:pt idx="469">
                  <c:v>267.3</c:v>
                </c:pt>
                <c:pt idx="470">
                  <c:v>202.99999999999997</c:v>
                </c:pt>
                <c:pt idx="471">
                  <c:v>117.19999999999997</c:v>
                </c:pt>
                <c:pt idx="472">
                  <c:v>63.2</c:v>
                </c:pt>
                <c:pt idx="473">
                  <c:v>37.199999999999996</c:v>
                </c:pt>
                <c:pt idx="474">
                  <c:v>40.799999999999997</c:v>
                </c:pt>
                <c:pt idx="475">
                  <c:v>54.79999999999999</c:v>
                </c:pt>
                <c:pt idx="476">
                  <c:v>100</c:v>
                </c:pt>
                <c:pt idx="477">
                  <c:v>155.20000000000002</c:v>
                </c:pt>
                <c:pt idx="478">
                  <c:v>175.8</c:v>
                </c:pt>
                <c:pt idx="479">
                  <c:v>263.59999999999997</c:v>
                </c:pt>
                <c:pt idx="480">
                  <c:v>272</c:v>
                </c:pt>
                <c:pt idx="481">
                  <c:v>203.8</c:v>
                </c:pt>
                <c:pt idx="482">
                  <c:v>231.39999999999998</c:v>
                </c:pt>
                <c:pt idx="483">
                  <c:v>139.19999999999999</c:v>
                </c:pt>
                <c:pt idx="484">
                  <c:v>108</c:v>
                </c:pt>
                <c:pt idx="485">
                  <c:v>57.599999999999994</c:v>
                </c:pt>
                <c:pt idx="486">
                  <c:v>53.4</c:v>
                </c:pt>
                <c:pt idx="487">
                  <c:v>64.599999999999994</c:v>
                </c:pt>
                <c:pt idx="488">
                  <c:v>107.2</c:v>
                </c:pt>
                <c:pt idx="489">
                  <c:v>167.99999999999994</c:v>
                </c:pt>
                <c:pt idx="490">
                  <c:v>253.59999999999997</c:v>
                </c:pt>
                <c:pt idx="491">
                  <c:v>241.2</c:v>
                </c:pt>
                <c:pt idx="492">
                  <c:v>287.00000000000006</c:v>
                </c:pt>
                <c:pt idx="493">
                  <c:v>293.2</c:v>
                </c:pt>
                <c:pt idx="494">
                  <c:v>209.20000000000002</c:v>
                </c:pt>
                <c:pt idx="495">
                  <c:v>122.19999999999999</c:v>
                </c:pt>
                <c:pt idx="496">
                  <c:v>64</c:v>
                </c:pt>
                <c:pt idx="497">
                  <c:v>52.8</c:v>
                </c:pt>
                <c:pt idx="498">
                  <c:v>41</c:v>
                </c:pt>
                <c:pt idx="499">
                  <c:v>70.600000000000023</c:v>
                </c:pt>
                <c:pt idx="500">
                  <c:v>90.2</c:v>
                </c:pt>
                <c:pt idx="501">
                  <c:v>173.8</c:v>
                </c:pt>
                <c:pt idx="502">
                  <c:v>218.3</c:v>
                </c:pt>
                <c:pt idx="503">
                  <c:v>254.99999999999997</c:v>
                </c:pt>
                <c:pt idx="504">
                  <c:v>250.59999999999994</c:v>
                </c:pt>
                <c:pt idx="505">
                  <c:v>251</c:v>
                </c:pt>
                <c:pt idx="506">
                  <c:v>163.79999999999998</c:v>
                </c:pt>
                <c:pt idx="507">
                  <c:v>97.199999999999989</c:v>
                </c:pt>
                <c:pt idx="508">
                  <c:v>50.200000000000017</c:v>
                </c:pt>
                <c:pt idx="509">
                  <c:v>39.4</c:v>
                </c:pt>
                <c:pt idx="510">
                  <c:v>51.8</c:v>
                </c:pt>
                <c:pt idx="511">
                  <c:v>74.600000000000009</c:v>
                </c:pt>
                <c:pt idx="512">
                  <c:v>74</c:v>
                </c:pt>
                <c:pt idx="513">
                  <c:v>119.30000000000004</c:v>
                </c:pt>
                <c:pt idx="514">
                  <c:v>142.6</c:v>
                </c:pt>
                <c:pt idx="515">
                  <c:v>165.79999999999998</c:v>
                </c:pt>
                <c:pt idx="516">
                  <c:v>214.19999999999996</c:v>
                </c:pt>
                <c:pt idx="517">
                  <c:v>219.59999999999997</c:v>
                </c:pt>
                <c:pt idx="518">
                  <c:v>183.39999999999998</c:v>
                </c:pt>
                <c:pt idx="519">
                  <c:v>138.40000000000003</c:v>
                </c:pt>
                <c:pt idx="520">
                  <c:v>74.600000000000009</c:v>
                </c:pt>
                <c:pt idx="521">
                  <c:v>45.400000000000006</c:v>
                </c:pt>
                <c:pt idx="522">
                  <c:v>52.8</c:v>
                </c:pt>
                <c:pt idx="523">
                  <c:v>91</c:v>
                </c:pt>
                <c:pt idx="524">
                  <c:v>94.200000000000017</c:v>
                </c:pt>
                <c:pt idx="525">
                  <c:v>157.60000000000002</c:v>
                </c:pt>
                <c:pt idx="526">
                  <c:v>220.20000000000002</c:v>
                </c:pt>
                <c:pt idx="527">
                  <c:v>221.60000000000002</c:v>
                </c:pt>
                <c:pt idx="528">
                  <c:v>259</c:v>
                </c:pt>
                <c:pt idx="529">
                  <c:v>208.2</c:v>
                </c:pt>
                <c:pt idx="530">
                  <c:v>221.2</c:v>
                </c:pt>
                <c:pt idx="531">
                  <c:v>124.39999999999996</c:v>
                </c:pt>
                <c:pt idx="532">
                  <c:v>102.59999999999998</c:v>
                </c:pt>
                <c:pt idx="533">
                  <c:v>51.400000000000013</c:v>
                </c:pt>
                <c:pt idx="534">
                  <c:v>61.600000000000016</c:v>
                </c:pt>
                <c:pt idx="535">
                  <c:v>73.599999999999994</c:v>
                </c:pt>
                <c:pt idx="536">
                  <c:v>108.6</c:v>
                </c:pt>
                <c:pt idx="537">
                  <c:v>178.60000000000002</c:v>
                </c:pt>
                <c:pt idx="538">
                  <c:v>182.99999999999997</c:v>
                </c:pt>
                <c:pt idx="539">
                  <c:v>317.79999999999995</c:v>
                </c:pt>
                <c:pt idx="540">
                  <c:v>302</c:v>
                </c:pt>
                <c:pt idx="541">
                  <c:v>240.20000000000002</c:v>
                </c:pt>
                <c:pt idx="542">
                  <c:v>185.39999999999995</c:v>
                </c:pt>
                <c:pt idx="543">
                  <c:v>96.999999999999986</c:v>
                </c:pt>
                <c:pt idx="544">
                  <c:v>52.600000000000009</c:v>
                </c:pt>
                <c:pt idx="545">
                  <c:v>52.4</c:v>
                </c:pt>
                <c:pt idx="546">
                  <c:v>41.800000000000011</c:v>
                </c:pt>
                <c:pt idx="547">
                  <c:v>73.8</c:v>
                </c:pt>
                <c:pt idx="548">
                  <c:v>100.19999999999999</c:v>
                </c:pt>
                <c:pt idx="549">
                  <c:v>159</c:v>
                </c:pt>
                <c:pt idx="550">
                  <c:v>222.39999999999995</c:v>
                </c:pt>
                <c:pt idx="551">
                  <c:v>243.3</c:v>
                </c:pt>
                <c:pt idx="552">
                  <c:v>294.39999999999992</c:v>
                </c:pt>
                <c:pt idx="553">
                  <c:v>252.20000000000005</c:v>
                </c:pt>
                <c:pt idx="554">
                  <c:v>214.79999999999998</c:v>
                </c:pt>
                <c:pt idx="555">
                  <c:v>95</c:v>
                </c:pt>
                <c:pt idx="556">
                  <c:v>72.399999999999991</c:v>
                </c:pt>
                <c:pt idx="557">
                  <c:v>47.8</c:v>
                </c:pt>
                <c:pt idx="558">
                  <c:v>49.999999999999993</c:v>
                </c:pt>
                <c:pt idx="559">
                  <c:v>69.2</c:v>
                </c:pt>
                <c:pt idx="560">
                  <c:v>116.00000000000001</c:v>
                </c:pt>
                <c:pt idx="561">
                  <c:v>159.79999999999998</c:v>
                </c:pt>
                <c:pt idx="562">
                  <c:v>216.8</c:v>
                </c:pt>
                <c:pt idx="563">
                  <c:v>268.19999999999993</c:v>
                </c:pt>
                <c:pt idx="564">
                  <c:v>302</c:v>
                </c:pt>
                <c:pt idx="565">
                  <c:v>256.00000000000006</c:v>
                </c:pt>
                <c:pt idx="566">
                  <c:v>175.20000000000002</c:v>
                </c:pt>
                <c:pt idx="567">
                  <c:v>128.80000000000001</c:v>
                </c:pt>
                <c:pt idx="568">
                  <c:v>57.79999999999999</c:v>
                </c:pt>
                <c:pt idx="569">
                  <c:v>45.800000000000004</c:v>
                </c:pt>
                <c:pt idx="570">
                  <c:v>54.399999999999984</c:v>
                </c:pt>
                <c:pt idx="571">
                  <c:v>70.400000000000006</c:v>
                </c:pt>
                <c:pt idx="572">
                  <c:v>79.3</c:v>
                </c:pt>
                <c:pt idx="573">
                  <c:v>151.60000000000002</c:v>
                </c:pt>
                <c:pt idx="574">
                  <c:v>203.8</c:v>
                </c:pt>
                <c:pt idx="575">
                  <c:v>240</c:v>
                </c:pt>
                <c:pt idx="576">
                  <c:v>261.29999999999995</c:v>
                </c:pt>
                <c:pt idx="577">
                  <c:v>227.39999999999998</c:v>
                </c:pt>
                <c:pt idx="578">
                  <c:v>194.20000000000002</c:v>
                </c:pt>
                <c:pt idx="579">
                  <c:v>98.999999999999986</c:v>
                </c:pt>
                <c:pt idx="580">
                  <c:v>73.000000000000014</c:v>
                </c:pt>
                <c:pt idx="581">
                  <c:v>46.7</c:v>
                </c:pt>
                <c:pt idx="582">
                  <c:v>44.399999999999991</c:v>
                </c:pt>
                <c:pt idx="583">
                  <c:v>65.2</c:v>
                </c:pt>
                <c:pt idx="584">
                  <c:v>107.39999999999999</c:v>
                </c:pt>
                <c:pt idx="585">
                  <c:v>143.19999999999999</c:v>
                </c:pt>
                <c:pt idx="586">
                  <c:v>224.79999999999995</c:v>
                </c:pt>
                <c:pt idx="587">
                  <c:v>268.39999999999998</c:v>
                </c:pt>
                <c:pt idx="588">
                  <c:v>313.79999999999995</c:v>
                </c:pt>
                <c:pt idx="589">
                  <c:v>253.99999999999997</c:v>
                </c:pt>
                <c:pt idx="590">
                  <c:v>171.39999999999998</c:v>
                </c:pt>
                <c:pt idx="591">
                  <c:v>109.6</c:v>
                </c:pt>
                <c:pt idx="592">
                  <c:v>84.199999999999974</c:v>
                </c:pt>
                <c:pt idx="593">
                  <c:v>46</c:v>
                </c:pt>
                <c:pt idx="594">
                  <c:v>48.599999999999994</c:v>
                </c:pt>
                <c:pt idx="595">
                  <c:v>77</c:v>
                </c:pt>
                <c:pt idx="596">
                  <c:v>113.2</c:v>
                </c:pt>
                <c:pt idx="597">
                  <c:v>155.80000000000001</c:v>
                </c:pt>
                <c:pt idx="598">
                  <c:v>182.2</c:v>
                </c:pt>
                <c:pt idx="599">
                  <c:v>235.5</c:v>
                </c:pt>
                <c:pt idx="600">
                  <c:v>306.60000000000008</c:v>
                </c:pt>
                <c:pt idx="601">
                  <c:v>269.60000000000002</c:v>
                </c:pt>
                <c:pt idx="602">
                  <c:v>188.19999999999993</c:v>
                </c:pt>
                <c:pt idx="603">
                  <c:v>116.2</c:v>
                </c:pt>
                <c:pt idx="604">
                  <c:v>56.8</c:v>
                </c:pt>
                <c:pt idx="605">
                  <c:v>45.599999999999994</c:v>
                </c:pt>
                <c:pt idx="606">
                  <c:v>55.6</c:v>
                </c:pt>
                <c:pt idx="607">
                  <c:v>68.8</c:v>
                </c:pt>
                <c:pt idx="608">
                  <c:v>95.399999999999991</c:v>
                </c:pt>
                <c:pt idx="609">
                  <c:v>137.4</c:v>
                </c:pt>
                <c:pt idx="610">
                  <c:v>223.49999999999997</c:v>
                </c:pt>
                <c:pt idx="611">
                  <c:v>274.00000000000006</c:v>
                </c:pt>
                <c:pt idx="612">
                  <c:v>354.80000000000013</c:v>
                </c:pt>
                <c:pt idx="613">
                  <c:v>262</c:v>
                </c:pt>
                <c:pt idx="614">
                  <c:v>199.8</c:v>
                </c:pt>
                <c:pt idx="615">
                  <c:v>125.99999999999999</c:v>
                </c:pt>
                <c:pt idx="616">
                  <c:v>72.199999999999989</c:v>
                </c:pt>
                <c:pt idx="617">
                  <c:v>39.399999999999991</c:v>
                </c:pt>
                <c:pt idx="618">
                  <c:v>34.200000000000003</c:v>
                </c:pt>
                <c:pt idx="619">
                  <c:v>66.600000000000009</c:v>
                </c:pt>
                <c:pt idx="620">
                  <c:v>97.8</c:v>
                </c:pt>
                <c:pt idx="621">
                  <c:v>110.60000000000001</c:v>
                </c:pt>
                <c:pt idx="622">
                  <c:v>170.79999999999998</c:v>
                </c:pt>
                <c:pt idx="623">
                  <c:v>219.40000000000003</c:v>
                </c:pt>
                <c:pt idx="624">
                  <c:v>252.40000000000006</c:v>
                </c:pt>
                <c:pt idx="625">
                  <c:v>218.6</c:v>
                </c:pt>
                <c:pt idx="626">
                  <c:v>202.8</c:v>
                </c:pt>
                <c:pt idx="627">
                  <c:v>135.80000000000001</c:v>
                </c:pt>
                <c:pt idx="628">
                  <c:v>88.6</c:v>
                </c:pt>
                <c:pt idx="629">
                  <c:v>51.599999999999994</c:v>
                </c:pt>
                <c:pt idx="630">
                  <c:v>60.800000000000004</c:v>
                </c:pt>
                <c:pt idx="631">
                  <c:v>73.8</c:v>
                </c:pt>
                <c:pt idx="632">
                  <c:v>117.6</c:v>
                </c:pt>
                <c:pt idx="633">
                  <c:v>168.2</c:v>
                </c:pt>
                <c:pt idx="634">
                  <c:v>235</c:v>
                </c:pt>
                <c:pt idx="635">
                  <c:v>306.39999999999998</c:v>
                </c:pt>
                <c:pt idx="636">
                  <c:v>320.2</c:v>
                </c:pt>
                <c:pt idx="637">
                  <c:v>222.79999999999998</c:v>
                </c:pt>
                <c:pt idx="638">
                  <c:v>171.19999999999996</c:v>
                </c:pt>
                <c:pt idx="639">
                  <c:v>119.79999999999998</c:v>
                </c:pt>
                <c:pt idx="640">
                  <c:v>65.2</c:v>
                </c:pt>
                <c:pt idx="641">
                  <c:v>48.800000000000004</c:v>
                </c:pt>
                <c:pt idx="642">
                  <c:v>57.20000000000001</c:v>
                </c:pt>
                <c:pt idx="643">
                  <c:v>69.400000000000006</c:v>
                </c:pt>
                <c:pt idx="644">
                  <c:v>96</c:v>
                </c:pt>
                <c:pt idx="645">
                  <c:v>130</c:v>
                </c:pt>
                <c:pt idx="646">
                  <c:v>234.40000000000003</c:v>
                </c:pt>
                <c:pt idx="647">
                  <c:v>267.2</c:v>
                </c:pt>
                <c:pt idx="648">
                  <c:v>240.00000000000006</c:v>
                </c:pt>
                <c:pt idx="649">
                  <c:v>285.99999999999994</c:v>
                </c:pt>
                <c:pt idx="650">
                  <c:v>211.2</c:v>
                </c:pt>
                <c:pt idx="651">
                  <c:v>131.20000000000002</c:v>
                </c:pt>
                <c:pt idx="652">
                  <c:v>68.599999999999994</c:v>
                </c:pt>
                <c:pt idx="653">
                  <c:v>60.2</c:v>
                </c:pt>
                <c:pt idx="654">
                  <c:v>47.800000000000004</c:v>
                </c:pt>
                <c:pt idx="655">
                  <c:v>76.399999999999991</c:v>
                </c:pt>
                <c:pt idx="656">
                  <c:v>81.2</c:v>
                </c:pt>
                <c:pt idx="657">
                  <c:v>185.39999999999998</c:v>
                </c:pt>
                <c:pt idx="658">
                  <c:v>206.20000000000002</c:v>
                </c:pt>
                <c:pt idx="659">
                  <c:v>222.4</c:v>
                </c:pt>
                <c:pt idx="660">
                  <c:v>250.8</c:v>
                </c:pt>
                <c:pt idx="661">
                  <c:v>192.4</c:v>
                </c:pt>
                <c:pt idx="662">
                  <c:v>193.79999999999995</c:v>
                </c:pt>
                <c:pt idx="663">
                  <c:v>149.80000000000004</c:v>
                </c:pt>
                <c:pt idx="664">
                  <c:v>80.600000000000023</c:v>
                </c:pt>
                <c:pt idx="665">
                  <c:v>59.000000000000014</c:v>
                </c:pt>
                <c:pt idx="666">
                  <c:v>45</c:v>
                </c:pt>
                <c:pt idx="667">
                  <c:v>80</c:v>
                </c:pt>
                <c:pt idx="668">
                  <c:v>87.600000000000009</c:v>
                </c:pt>
                <c:pt idx="669">
                  <c:v>129.80000000000001</c:v>
                </c:pt>
                <c:pt idx="670">
                  <c:v>172.60000000000002</c:v>
                </c:pt>
                <c:pt idx="671">
                  <c:v>261.00000000000006</c:v>
                </c:pt>
                <c:pt idx="672">
                  <c:v>293.40000000000003</c:v>
                </c:pt>
                <c:pt idx="673">
                  <c:v>209.39999999999995</c:v>
                </c:pt>
                <c:pt idx="674">
                  <c:v>213.40000000000003</c:v>
                </c:pt>
                <c:pt idx="675">
                  <c:v>82.4</c:v>
                </c:pt>
                <c:pt idx="676">
                  <c:v>50.000000000000014</c:v>
                </c:pt>
                <c:pt idx="677">
                  <c:v>38</c:v>
                </c:pt>
                <c:pt idx="678">
                  <c:v>47.599999999999994</c:v>
                </c:pt>
                <c:pt idx="679">
                  <c:v>77.999999999999986</c:v>
                </c:pt>
                <c:pt idx="680">
                  <c:v>143</c:v>
                </c:pt>
                <c:pt idx="681">
                  <c:v>220.99999999999997</c:v>
                </c:pt>
                <c:pt idx="682">
                  <c:v>253.9</c:v>
                </c:pt>
                <c:pt idx="683">
                  <c:v>290.00000000000006</c:v>
                </c:pt>
                <c:pt idx="684">
                  <c:v>262.79999999999995</c:v>
                </c:pt>
                <c:pt idx="685">
                  <c:v>265.2</c:v>
                </c:pt>
                <c:pt idx="686">
                  <c:v>199.40000000000003</c:v>
                </c:pt>
                <c:pt idx="687">
                  <c:v>130.19999999999999</c:v>
                </c:pt>
                <c:pt idx="688">
                  <c:v>71.800000000000026</c:v>
                </c:pt>
                <c:pt idx="689">
                  <c:v>35</c:v>
                </c:pt>
                <c:pt idx="690">
                  <c:v>53.4</c:v>
                </c:pt>
                <c:pt idx="691">
                  <c:v>95.399999999999977</c:v>
                </c:pt>
                <c:pt idx="692">
                  <c:v>138.60000000000002</c:v>
                </c:pt>
                <c:pt idx="693">
                  <c:v>189.99999999999997</c:v>
                </c:pt>
                <c:pt idx="694">
                  <c:v>245.2</c:v>
                </c:pt>
                <c:pt idx="695">
                  <c:v>283.20000000000005</c:v>
                </c:pt>
                <c:pt idx="696">
                  <c:v>311.59999999999997</c:v>
                </c:pt>
                <c:pt idx="697">
                  <c:v>235.39999999999998</c:v>
                </c:pt>
                <c:pt idx="698">
                  <c:v>248.20000000000002</c:v>
                </c:pt>
                <c:pt idx="699">
                  <c:v>114.50000000000001</c:v>
                </c:pt>
                <c:pt idx="700">
                  <c:v>64.199999999999989</c:v>
                </c:pt>
                <c:pt idx="701">
                  <c:v>46</c:v>
                </c:pt>
                <c:pt idx="702">
                  <c:v>47.6</c:v>
                </c:pt>
                <c:pt idx="703">
                  <c:v>52.4</c:v>
                </c:pt>
                <c:pt idx="704">
                  <c:v>123.60000000000001</c:v>
                </c:pt>
                <c:pt idx="705">
                  <c:v>185.4</c:v>
                </c:pt>
                <c:pt idx="706">
                  <c:v>212.6</c:v>
                </c:pt>
                <c:pt idx="707">
                  <c:v>204.4</c:v>
                </c:pt>
                <c:pt idx="708">
                  <c:v>332.29999999999995</c:v>
                </c:pt>
                <c:pt idx="709">
                  <c:v>268.80000000000007</c:v>
                </c:pt>
                <c:pt idx="710">
                  <c:v>182.79999999999998</c:v>
                </c:pt>
                <c:pt idx="711">
                  <c:v>123.39999999999996</c:v>
                </c:pt>
                <c:pt idx="712">
                  <c:v>48.599999999999994</c:v>
                </c:pt>
                <c:pt idx="713">
                  <c:v>44.400000000000013</c:v>
                </c:pt>
                <c:pt idx="714">
                  <c:v>54.8</c:v>
                </c:pt>
                <c:pt idx="715">
                  <c:v>75.2</c:v>
                </c:pt>
                <c:pt idx="716">
                  <c:v>99.800000000000011</c:v>
                </c:pt>
                <c:pt idx="717">
                  <c:v>136</c:v>
                </c:pt>
                <c:pt idx="718">
                  <c:v>237.99999999999991</c:v>
                </c:pt>
                <c:pt idx="719">
                  <c:v>245.39999999999998</c:v>
                </c:pt>
                <c:pt idx="720">
                  <c:v>300.39999999999992</c:v>
                </c:pt>
                <c:pt idx="721">
                  <c:v>253.2</c:v>
                </c:pt>
                <c:pt idx="722">
                  <c:v>203.2</c:v>
                </c:pt>
                <c:pt idx="723">
                  <c:v>102.4</c:v>
                </c:pt>
                <c:pt idx="724">
                  <c:v>73.200000000000017</c:v>
                </c:pt>
                <c:pt idx="725">
                  <c:v>45.199999999999989</c:v>
                </c:pt>
                <c:pt idx="726">
                  <c:v>49.500000000000007</c:v>
                </c:pt>
                <c:pt idx="727">
                  <c:v>56.1</c:v>
                </c:pt>
                <c:pt idx="728">
                  <c:v>65.2</c:v>
                </c:pt>
                <c:pt idx="729">
                  <c:v>134.6</c:v>
                </c:pt>
                <c:pt idx="730">
                  <c:v>166.60000000000002</c:v>
                </c:pt>
                <c:pt idx="731">
                  <c:v>210.39999999999998</c:v>
                </c:pt>
                <c:pt idx="732">
                  <c:v>261.39999999999998</c:v>
                </c:pt>
                <c:pt idx="733">
                  <c:v>192.29999999999998</c:v>
                </c:pt>
                <c:pt idx="734">
                  <c:v>129.20000000000002</c:v>
                </c:pt>
                <c:pt idx="735">
                  <c:v>101.4</c:v>
                </c:pt>
                <c:pt idx="736">
                  <c:v>62.199999999999989</c:v>
                </c:pt>
                <c:pt idx="737">
                  <c:v>53.2</c:v>
                </c:pt>
                <c:pt idx="738">
                  <c:v>48.79999999999999</c:v>
                </c:pt>
                <c:pt idx="739">
                  <c:v>66.800000000000011</c:v>
                </c:pt>
                <c:pt idx="740">
                  <c:v>114.99999999999999</c:v>
                </c:pt>
                <c:pt idx="741">
                  <c:v>129.59999999999997</c:v>
                </c:pt>
                <c:pt idx="742">
                  <c:v>199.5</c:v>
                </c:pt>
                <c:pt idx="743">
                  <c:v>233.00000000000003</c:v>
                </c:pt>
                <c:pt idx="744">
                  <c:v>288.40000000000003</c:v>
                </c:pt>
                <c:pt idx="745">
                  <c:v>206.6</c:v>
                </c:pt>
                <c:pt idx="746">
                  <c:v>172.6</c:v>
                </c:pt>
                <c:pt idx="747">
                  <c:v>128.60000000000002</c:v>
                </c:pt>
                <c:pt idx="748">
                  <c:v>76.5</c:v>
                </c:pt>
                <c:pt idx="749">
                  <c:v>50.8</c:v>
                </c:pt>
                <c:pt idx="750">
                  <c:v>45.000000000000007</c:v>
                </c:pt>
                <c:pt idx="751">
                  <c:v>70.5</c:v>
                </c:pt>
                <c:pt idx="752">
                  <c:v>117.19999999999997</c:v>
                </c:pt>
                <c:pt idx="753">
                  <c:v>183.39999999999998</c:v>
                </c:pt>
                <c:pt idx="754">
                  <c:v>256.20000000000005</c:v>
                </c:pt>
                <c:pt idx="755">
                  <c:v>278.60000000000008</c:v>
                </c:pt>
                <c:pt idx="756">
                  <c:v>314.60000000000002</c:v>
                </c:pt>
                <c:pt idx="757">
                  <c:v>235.20000000000002</c:v>
                </c:pt>
                <c:pt idx="758">
                  <c:v>222.90000000000006</c:v>
                </c:pt>
                <c:pt idx="759">
                  <c:v>132.4</c:v>
                </c:pt>
                <c:pt idx="760">
                  <c:v>82.899999999999991</c:v>
                </c:pt>
                <c:pt idx="761">
                  <c:v>36.6</c:v>
                </c:pt>
                <c:pt idx="762">
                  <c:v>49.099999999999994</c:v>
                </c:pt>
                <c:pt idx="763">
                  <c:v>72.099999999999994</c:v>
                </c:pt>
                <c:pt idx="764">
                  <c:v>119.89999999999999</c:v>
                </c:pt>
                <c:pt idx="765">
                  <c:v>174.9</c:v>
                </c:pt>
                <c:pt idx="766">
                  <c:v>228.40000000000003</c:v>
                </c:pt>
                <c:pt idx="767">
                  <c:v>259.5</c:v>
                </c:pt>
                <c:pt idx="768">
                  <c:v>306.3</c:v>
                </c:pt>
                <c:pt idx="769">
                  <c:v>232.89999999999995</c:v>
                </c:pt>
                <c:pt idx="770">
                  <c:v>163.39999999999998</c:v>
                </c:pt>
                <c:pt idx="771">
                  <c:v>102.1</c:v>
                </c:pt>
                <c:pt idx="772">
                  <c:v>61.499999999999993</c:v>
                </c:pt>
                <c:pt idx="773">
                  <c:v>49.900000000000013</c:v>
                </c:pt>
                <c:pt idx="774">
                  <c:v>55.499999999999993</c:v>
                </c:pt>
                <c:pt idx="775">
                  <c:v>69.099999999999994</c:v>
                </c:pt>
                <c:pt idx="776">
                  <c:v>126.29999999999998</c:v>
                </c:pt>
                <c:pt idx="777">
                  <c:v>207.3</c:v>
                </c:pt>
                <c:pt idx="778">
                  <c:v>234.80000000000007</c:v>
                </c:pt>
                <c:pt idx="779">
                  <c:v>251.69999999999996</c:v>
                </c:pt>
                <c:pt idx="780">
                  <c:v>241.10000000000002</c:v>
                </c:pt>
                <c:pt idx="781">
                  <c:v>260.3</c:v>
                </c:pt>
                <c:pt idx="782">
                  <c:v>197.30000000000004</c:v>
                </c:pt>
                <c:pt idx="783">
                  <c:v>93.499999999999986</c:v>
                </c:pt>
                <c:pt idx="784">
                  <c:v>68.59999999999998</c:v>
                </c:pt>
                <c:pt idx="785">
                  <c:v>43.499999999999993</c:v>
                </c:pt>
                <c:pt idx="786">
                  <c:v>57.699999999999989</c:v>
                </c:pt>
                <c:pt idx="787">
                  <c:v>56.199999999999996</c:v>
                </c:pt>
                <c:pt idx="788">
                  <c:v>98</c:v>
                </c:pt>
                <c:pt idx="789">
                  <c:v>212.29999999999998</c:v>
                </c:pt>
                <c:pt idx="790">
                  <c:v>237.2</c:v>
                </c:pt>
                <c:pt idx="791">
                  <c:v>325.5</c:v>
                </c:pt>
                <c:pt idx="792">
                  <c:v>301.10000000000008</c:v>
                </c:pt>
                <c:pt idx="793">
                  <c:v>233.50000000000003</c:v>
                </c:pt>
                <c:pt idx="794">
                  <c:v>180.5</c:v>
                </c:pt>
                <c:pt idx="795">
                  <c:v>124.7</c:v>
                </c:pt>
                <c:pt idx="796">
                  <c:v>87.600000000000009</c:v>
                </c:pt>
                <c:pt idx="797">
                  <c:v>56.7</c:v>
                </c:pt>
                <c:pt idx="798">
                  <c:v>55.899999999999991</c:v>
                </c:pt>
                <c:pt idx="799">
                  <c:v>78.100000000000009</c:v>
                </c:pt>
                <c:pt idx="800">
                  <c:v>90.999999999999986</c:v>
                </c:pt>
                <c:pt idx="801">
                  <c:v>159.30000000000004</c:v>
                </c:pt>
                <c:pt idx="802">
                  <c:v>204.4</c:v>
                </c:pt>
                <c:pt idx="803">
                  <c:v>252.2</c:v>
                </c:pt>
                <c:pt idx="804">
                  <c:v>273</c:v>
                </c:pt>
                <c:pt idx="805">
                  <c:v>207.70000000000002</c:v>
                </c:pt>
                <c:pt idx="806">
                  <c:v>209.70000000000002</c:v>
                </c:pt>
                <c:pt idx="807">
                  <c:v>115.19999999999999</c:v>
                </c:pt>
                <c:pt idx="808">
                  <c:v>71</c:v>
                </c:pt>
                <c:pt idx="809">
                  <c:v>45.29999999999999</c:v>
                </c:pt>
                <c:pt idx="810">
                  <c:v>73.799999999999983</c:v>
                </c:pt>
                <c:pt idx="811">
                  <c:v>79.300000000000011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0C-4C6E-8635-A1094AF58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132824"/>
        <c:axId val="531133216"/>
      </c:scatterChart>
      <c:valAx>
        <c:axId val="531132824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133216"/>
        <c:crosses val="autoZero"/>
        <c:crossBetween val="midCat"/>
      </c:valAx>
      <c:valAx>
        <c:axId val="531133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132824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907522198023124E-2"/>
          <c:y val="8.1481250000000005E-2"/>
          <c:w val="0.13531956776679513"/>
          <c:h val="0.24877361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sequence'!$R$3</c:f>
          <c:strCache>
            <c:ptCount val="1"/>
            <c:pt idx="0">
              <c:v>SLOWy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sequence'!$R$16:$R$62</c:f>
              <c:numCache>
                <c:formatCode>0.00</c:formatCode>
                <c:ptCount val="47"/>
                <c:pt idx="0">
                  <c:v>21.643653373593075</c:v>
                </c:pt>
                <c:pt idx="1">
                  <c:v>21.39715905346954</c:v>
                </c:pt>
                <c:pt idx="2">
                  <c:v>21.402379362370493</c:v>
                </c:pt>
                <c:pt idx="3">
                  <c:v>21.067454257280318</c:v>
                </c:pt>
                <c:pt idx="4">
                  <c:v>20.621273075787208</c:v>
                </c:pt>
                <c:pt idx="5">
                  <c:v>20.658268406911965</c:v>
                </c:pt>
                <c:pt idx="6">
                  <c:v>20.627305946151068</c:v>
                </c:pt>
                <c:pt idx="7">
                  <c:v>20.522915772213032</c:v>
                </c:pt>
                <c:pt idx="8">
                  <c:v>20.313343962108576</c:v>
                </c:pt>
                <c:pt idx="9">
                  <c:v>20.118666896694137</c:v>
                </c:pt>
                <c:pt idx="10">
                  <c:v>20.145312502784751</c:v>
                </c:pt>
                <c:pt idx="11">
                  <c:v>20.065630712674938</c:v>
                </c:pt>
                <c:pt idx="12">
                  <c:v>19.949590572075898</c:v>
                </c:pt>
                <c:pt idx="13">
                  <c:v>19.769558932523001</c:v>
                </c:pt>
                <c:pt idx="14">
                  <c:v>19.87016420714578</c:v>
                </c:pt>
                <c:pt idx="15">
                  <c:v>19.971050905761199</c:v>
                </c:pt>
                <c:pt idx="16">
                  <c:v>20.114214024371858</c:v>
                </c:pt>
                <c:pt idx="17">
                  <c:v>20.214026261532894</c:v>
                </c:pt>
                <c:pt idx="18">
                  <c:v>20.171710451856914</c:v>
                </c:pt>
                <c:pt idx="19">
                  <c:v>20.178019726408778</c:v>
                </c:pt>
                <c:pt idx="20">
                  <c:v>20.17557692095173</c:v>
                </c:pt>
                <c:pt idx="21">
                  <c:v>20.165190535432629</c:v>
                </c:pt>
                <c:pt idx="22">
                  <c:v>20.102686453863477</c:v>
                </c:pt>
                <c:pt idx="23">
                  <c:v>20.27081667152396</c:v>
                </c:pt>
                <c:pt idx="24">
                  <c:v>20.450329494926745</c:v>
                </c:pt>
                <c:pt idx="25">
                  <c:v>20.52179786841015</c:v>
                </c:pt>
                <c:pt idx="26">
                  <c:v>20.807754710858688</c:v>
                </c:pt>
                <c:pt idx="27">
                  <c:v>20.640274737834279</c:v>
                </c:pt>
                <c:pt idx="28">
                  <c:v>20.929461360127902</c:v>
                </c:pt>
                <c:pt idx="29">
                  <c:v>21.016440954981107</c:v>
                </c:pt>
                <c:pt idx="30">
                  <c:v>20.954482421154765</c:v>
                </c:pt>
                <c:pt idx="31">
                  <c:v>20.698104158007869</c:v>
                </c:pt>
                <c:pt idx="32">
                  <c:v>20.798467202565057</c:v>
                </c:pt>
                <c:pt idx="33">
                  <c:v>20.806985531376103</c:v>
                </c:pt>
                <c:pt idx="34">
                  <c:v>20.633379856050762</c:v>
                </c:pt>
                <c:pt idx="35">
                  <c:v>20.53669716533015</c:v>
                </c:pt>
                <c:pt idx="36">
                  <c:v>20.259017306246225</c:v>
                </c:pt>
                <c:pt idx="37">
                  <c:v>20.180121716670371</c:v>
                </c:pt>
                <c:pt idx="38">
                  <c:v>20.111740266000005</c:v>
                </c:pt>
                <c:pt idx="39">
                  <c:v>20.233931444543494</c:v>
                </c:pt>
                <c:pt idx="40">
                  <c:v>19.888590810320292</c:v>
                </c:pt>
                <c:pt idx="41">
                  <c:v>19.743477661856783</c:v>
                </c:pt>
                <c:pt idx="42">
                  <c:v>19.772073050386112</c:v>
                </c:pt>
                <c:pt idx="43">
                  <c:v>19.872156173344333</c:v>
                </c:pt>
                <c:pt idx="44">
                  <c:v>19.635633851081007</c:v>
                </c:pt>
                <c:pt idx="45">
                  <c:v>19.586296834328479</c:v>
                </c:pt>
                <c:pt idx="46">
                  <c:v>19.867775668764956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911568"/>
        <c:axId val="529910392"/>
      </c:scatterChart>
      <c:valAx>
        <c:axId val="529911568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0392"/>
        <c:crosses val="autoZero"/>
        <c:crossBetween val="midCat"/>
      </c:valAx>
      <c:valAx>
        <c:axId val="529910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Slow 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sequence'!$V$3</c:f>
          <c:strCache>
            <c:ptCount val="1"/>
            <c:pt idx="0">
              <c:v>PASSIVEy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sequence'!$V$16:$V$62</c:f>
              <c:numCache>
                <c:formatCode>0.00</c:formatCode>
                <c:ptCount val="47"/>
                <c:pt idx="0">
                  <c:v>31.456946901535179</c:v>
                </c:pt>
                <c:pt idx="1">
                  <c:v>31.448754405364689</c:v>
                </c:pt>
                <c:pt idx="2">
                  <c:v>31.448693534348134</c:v>
                </c:pt>
                <c:pt idx="3">
                  <c:v>31.436604661451355</c:v>
                </c:pt>
                <c:pt idx="4">
                  <c:v>31.41940018986767</c:v>
                </c:pt>
                <c:pt idx="5">
                  <c:v>31.41809331258559</c:v>
                </c:pt>
                <c:pt idx="6">
                  <c:v>31.415118369345684</c:v>
                </c:pt>
                <c:pt idx="7">
                  <c:v>31.409145331409441</c:v>
                </c:pt>
                <c:pt idx="8">
                  <c:v>31.398960001087897</c:v>
                </c:pt>
                <c:pt idx="9">
                  <c:v>31.388343200382508</c:v>
                </c:pt>
                <c:pt idx="10">
                  <c:v>31.385165497478642</c:v>
                </c:pt>
                <c:pt idx="11">
                  <c:v>31.378335734436565</c:v>
                </c:pt>
                <c:pt idx="12">
                  <c:v>31.370763891269057</c:v>
                </c:pt>
                <c:pt idx="13">
                  <c:v>31.359483584193296</c:v>
                </c:pt>
                <c:pt idx="14">
                  <c:v>31.358700342707611</c:v>
                </c:pt>
                <c:pt idx="15">
                  <c:v>31.357952530858711</c:v>
                </c:pt>
                <c:pt idx="16">
                  <c:v>31.358995351626938</c:v>
                </c:pt>
                <c:pt idx="17">
                  <c:v>31.358875824863283</c:v>
                </c:pt>
                <c:pt idx="18">
                  <c:v>31.3537763246397</c:v>
                </c:pt>
                <c:pt idx="19">
                  <c:v>31.350233682385717</c:v>
                </c:pt>
                <c:pt idx="20">
                  <c:v>31.346801890266157</c:v>
                </c:pt>
                <c:pt idx="21">
                  <c:v>31.342992110207742</c:v>
                </c:pt>
                <c:pt idx="22">
                  <c:v>31.336443210695258</c:v>
                </c:pt>
                <c:pt idx="23">
                  <c:v>31.338866211677608</c:v>
                </c:pt>
                <c:pt idx="24">
                  <c:v>31.342648000877386</c:v>
                </c:pt>
                <c:pt idx="25">
                  <c:v>31.342576746615872</c:v>
                </c:pt>
                <c:pt idx="26">
                  <c:v>31.35023168038585</c:v>
                </c:pt>
                <c:pt idx="27">
                  <c:v>31.342642502369362</c:v>
                </c:pt>
                <c:pt idx="28">
                  <c:v>31.350643482038596</c:v>
                </c:pt>
                <c:pt idx="29">
                  <c:v>31.352289578042075</c:v>
                </c:pt>
                <c:pt idx="30">
                  <c:v>31.348744936793462</c:v>
                </c:pt>
                <c:pt idx="31">
                  <c:v>31.338246831604305</c:v>
                </c:pt>
                <c:pt idx="32">
                  <c:v>31.339975675913855</c:v>
                </c:pt>
                <c:pt idx="33">
                  <c:v>31.338358479152717</c:v>
                </c:pt>
                <c:pt idx="34">
                  <c:v>31.330474318305349</c:v>
                </c:pt>
                <c:pt idx="35">
                  <c:v>31.324645691332559</c:v>
                </c:pt>
                <c:pt idx="36">
                  <c:v>31.312665446334616</c:v>
                </c:pt>
                <c:pt idx="37">
                  <c:v>31.306597743636008</c:v>
                </c:pt>
                <c:pt idx="38">
                  <c:v>31.300745026734869</c:v>
                </c:pt>
                <c:pt idx="39">
                  <c:v>31.300887260470397</c:v>
                </c:pt>
                <c:pt idx="40">
                  <c:v>31.28492416428244</c:v>
                </c:pt>
                <c:pt idx="41">
                  <c:v>31.274777240236208</c:v>
                </c:pt>
                <c:pt idx="42">
                  <c:v>31.271610593369246</c:v>
                </c:pt>
                <c:pt idx="43">
                  <c:v>31.270215192714396</c:v>
                </c:pt>
                <c:pt idx="44">
                  <c:v>31.257619009565271</c:v>
                </c:pt>
                <c:pt idx="45">
                  <c:v>31.251189480963394</c:v>
                </c:pt>
                <c:pt idx="46">
                  <c:v>31.255262757514355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914312"/>
        <c:axId val="529914704"/>
      </c:scatterChart>
      <c:valAx>
        <c:axId val="52991431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4704"/>
        <c:crosses val="autoZero"/>
        <c:crossBetween val="midCat"/>
      </c:valAx>
      <c:valAx>
        <c:axId val="52991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Passive 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sequence'!$X$3</c:f>
          <c:strCache>
            <c:ptCount val="1"/>
            <c:pt idx="0">
              <c:v>SOCy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sequence'!$X$16:$X$62</c:f>
              <c:numCache>
                <c:formatCode>0.00</c:formatCode>
                <c:ptCount val="47"/>
                <c:pt idx="0">
                  <c:v>54.952719376624785</c:v>
                </c:pt>
                <c:pt idx="1">
                  <c:v>54.346268998454605</c:v>
                </c:pt>
                <c:pt idx="2">
                  <c:v>54.545422044038446</c:v>
                </c:pt>
                <c:pt idx="3">
                  <c:v>53.924713723608903</c:v>
                </c:pt>
                <c:pt idx="4">
                  <c:v>53.364190851059973</c:v>
                </c:pt>
                <c:pt idx="5">
                  <c:v>53.737213970618313</c:v>
                </c:pt>
                <c:pt idx="6">
                  <c:v>53.635319601800589</c:v>
                </c:pt>
                <c:pt idx="7">
                  <c:v>53.45351341816977</c:v>
                </c:pt>
                <c:pt idx="8">
                  <c:v>53.137091850694958</c:v>
                </c:pt>
                <c:pt idx="9">
                  <c:v>52.945823657060046</c:v>
                </c:pt>
                <c:pt idx="10">
                  <c:v>53.141994749203093</c:v>
                </c:pt>
                <c:pt idx="11">
                  <c:v>52.961914751939034</c:v>
                </c:pt>
                <c:pt idx="12">
                  <c:v>52.776476349718564</c:v>
                </c:pt>
                <c:pt idx="13">
                  <c:v>52.552878762572973</c:v>
                </c:pt>
                <c:pt idx="14">
                  <c:v>52.896501051280097</c:v>
                </c:pt>
                <c:pt idx="15">
                  <c:v>52.998933173978372</c:v>
                </c:pt>
                <c:pt idx="16">
                  <c:v>53.194894322817831</c:v>
                </c:pt>
                <c:pt idx="17">
                  <c:v>53.260947660882834</c:v>
                </c:pt>
                <c:pt idx="18">
                  <c:v>53.080868453141065</c:v>
                </c:pt>
                <c:pt idx="19">
                  <c:v>53.12580279889945</c:v>
                </c:pt>
                <c:pt idx="20">
                  <c:v>53.11203692826534</c:v>
                </c:pt>
                <c:pt idx="21">
                  <c:v>53.089720036758962</c:v>
                </c:pt>
                <c:pt idx="22">
                  <c:v>52.980192037319725</c:v>
                </c:pt>
                <c:pt idx="23">
                  <c:v>53.372382630415657</c:v>
                </c:pt>
                <c:pt idx="24">
                  <c:v>53.619732581349062</c:v>
                </c:pt>
                <c:pt idx="25">
                  <c:v>53.552855399426512</c:v>
                </c:pt>
                <c:pt idx="26">
                  <c:v>54.077399629286134</c:v>
                </c:pt>
                <c:pt idx="27">
                  <c:v>53.455759643754945</c:v>
                </c:pt>
                <c:pt idx="28">
                  <c:v>54.20097619534765</c:v>
                </c:pt>
                <c:pt idx="29">
                  <c:v>54.106015991312596</c:v>
                </c:pt>
                <c:pt idx="30">
                  <c:v>53.909507154040725</c:v>
                </c:pt>
                <c:pt idx="31">
                  <c:v>53.464462446791124</c:v>
                </c:pt>
                <c:pt idx="32">
                  <c:v>53.883847947023114</c:v>
                </c:pt>
                <c:pt idx="33">
                  <c:v>53.794189034112193</c:v>
                </c:pt>
                <c:pt idx="34">
                  <c:v>53.440255464825583</c:v>
                </c:pt>
                <c:pt idx="35">
                  <c:v>53.403248736189383</c:v>
                </c:pt>
                <c:pt idx="36">
                  <c:v>52.890058128082842</c:v>
                </c:pt>
                <c:pt idx="37">
                  <c:v>53.00936517394063</c:v>
                </c:pt>
                <c:pt idx="38">
                  <c:v>52.937862497891651</c:v>
                </c:pt>
                <c:pt idx="39">
                  <c:v>53.22664002116089</c:v>
                </c:pt>
                <c:pt idx="40">
                  <c:v>52.480305642535839</c:v>
                </c:pt>
                <c:pt idx="41">
                  <c:v>52.468471232908882</c:v>
                </c:pt>
                <c:pt idx="42">
                  <c:v>52.632649544570171</c:v>
                </c:pt>
                <c:pt idx="43">
                  <c:v>52.793155852613936</c:v>
                </c:pt>
                <c:pt idx="44">
                  <c:v>52.231765822712035</c:v>
                </c:pt>
                <c:pt idx="45">
                  <c:v>52.336497464501477</c:v>
                </c:pt>
                <c:pt idx="46">
                  <c:v>52.906994853936993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912352"/>
        <c:axId val="529912744"/>
      </c:scatterChart>
      <c:valAx>
        <c:axId val="52991235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2744"/>
        <c:crosses val="autoZero"/>
        <c:crossBetween val="midCat"/>
      </c:valAx>
      <c:valAx>
        <c:axId val="52991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soil 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ACTIVEy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sequence'!$O$16:$O$62</c:f>
              <c:numCache>
                <c:formatCode>0.00</c:formatCode>
                <c:ptCount val="47"/>
                <c:pt idx="0">
                  <c:v>0.1556211316321745</c:v>
                </c:pt>
                <c:pt idx="1">
                  <c:v>-0.35176356187614899</c:v>
                </c:pt>
                <c:pt idx="2">
                  <c:v>0.19399360769944418</c:v>
                </c:pt>
                <c:pt idx="3">
                  <c:v>-0.27369434244259927</c:v>
                </c:pt>
                <c:pt idx="4">
                  <c:v>-9.7137219472124281E-2</c:v>
                </c:pt>
                <c:pt idx="5">
                  <c:v>0.33733466571565662</c:v>
                </c:pt>
                <c:pt idx="6">
                  <c:v>-6.7956964816922927E-2</c:v>
                </c:pt>
                <c:pt idx="7">
                  <c:v>-7.1442971756539908E-2</c:v>
                </c:pt>
                <c:pt idx="8">
                  <c:v>-9.6664427048813062E-2</c:v>
                </c:pt>
                <c:pt idx="9">
                  <c:v>1.4025672484919705E-2</c:v>
                </c:pt>
                <c:pt idx="10">
                  <c:v>0.17270318895629821</c:v>
                </c:pt>
                <c:pt idx="11">
                  <c:v>-9.356844411217069E-2</c:v>
                </c:pt>
                <c:pt idx="12">
                  <c:v>-6.1826418453924115E-2</c:v>
                </c:pt>
                <c:pt idx="13">
                  <c:v>-3.228564051692806E-2</c:v>
                </c:pt>
                <c:pt idx="14">
                  <c:v>0.24380025557003426</c:v>
                </c:pt>
                <c:pt idx="15">
                  <c:v>2.2932359317464623E-3</c:v>
                </c:pt>
                <c:pt idx="16">
                  <c:v>5.1755209460579987E-2</c:v>
                </c:pt>
                <c:pt idx="17">
                  <c:v>-3.3639372332375128E-2</c:v>
                </c:pt>
                <c:pt idx="18">
                  <c:v>-0.13266389784220878</c:v>
                </c:pt>
                <c:pt idx="19">
                  <c:v>4.2167713460503187E-2</c:v>
                </c:pt>
                <c:pt idx="20">
                  <c:v>-7.8912730575040335E-3</c:v>
                </c:pt>
                <c:pt idx="21">
                  <c:v>-8.1207259288569311E-3</c:v>
                </c:pt>
                <c:pt idx="22">
                  <c:v>-4.0475018357608361E-2</c:v>
                </c:pt>
                <c:pt idx="23">
                  <c:v>0.22163737445310705</c:v>
                </c:pt>
                <c:pt idx="24">
                  <c:v>6.4055338330837763E-2</c:v>
                </c:pt>
                <c:pt idx="25">
                  <c:v>-0.1382743011444425</c:v>
                </c:pt>
                <c:pt idx="26">
                  <c:v>0.2309324536411077</c:v>
                </c:pt>
                <c:pt idx="27">
                  <c:v>-0.44657083449029811</c:v>
                </c:pt>
                <c:pt idx="28">
                  <c:v>0.44802894962985707</c:v>
                </c:pt>
                <c:pt idx="29">
                  <c:v>-0.18358589489174415</c:v>
                </c:pt>
                <c:pt idx="30">
                  <c:v>-0.13100566219690979</c:v>
                </c:pt>
                <c:pt idx="31">
                  <c:v>-0.17816833891355177</c:v>
                </c:pt>
                <c:pt idx="32">
                  <c:v>0.31729361136524625</c:v>
                </c:pt>
                <c:pt idx="33">
                  <c:v>-9.6560044960822156E-2</c:v>
                </c:pt>
                <c:pt idx="34">
                  <c:v>-0.17244373311390326</c:v>
                </c:pt>
                <c:pt idx="35">
                  <c:v>6.5504589057204132E-2</c:v>
                </c:pt>
                <c:pt idx="36">
                  <c:v>-0.22353050402467778</c:v>
                </c:pt>
                <c:pt idx="37">
                  <c:v>0.2042703381322537</c:v>
                </c:pt>
                <c:pt idx="38">
                  <c:v>2.7314915225231662E-3</c:v>
                </c:pt>
                <c:pt idx="39">
                  <c:v>0.16644411099022305</c:v>
                </c:pt>
                <c:pt idx="40">
                  <c:v>-0.38503064821388922</c:v>
                </c:pt>
                <c:pt idx="41">
                  <c:v>0.14342566288278569</c:v>
                </c:pt>
                <c:pt idx="42">
                  <c:v>0.13874956999891652</c:v>
                </c:pt>
                <c:pt idx="43">
                  <c:v>6.1818585740396781E-2</c:v>
                </c:pt>
                <c:pt idx="44">
                  <c:v>-0.31227152448945295</c:v>
                </c:pt>
                <c:pt idx="45">
                  <c:v>0.16049818714385111</c:v>
                </c:pt>
                <c:pt idx="46">
                  <c:v>0.2849452784480766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59064"/>
        <c:axId val="537168472"/>
      </c:scatterChart>
      <c:valAx>
        <c:axId val="53715906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8472"/>
        <c:crosses val="autoZero"/>
        <c:crossBetween val="midCat"/>
      </c:valAx>
      <c:valAx>
        <c:axId val="53716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Active 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5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SLOWy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sequence'!$S$16:$S$62</c:f>
              <c:numCache>
                <c:formatCode>0.00</c:formatCode>
                <c:ptCount val="47"/>
                <c:pt idx="0">
                  <c:v>0.14374128875437364</c:v>
                </c:pt>
                <c:pt idx="1">
                  <c:v>-0.246494320123535</c:v>
                </c:pt>
                <c:pt idx="2">
                  <c:v>5.2203089009523751E-3</c:v>
                </c:pt>
                <c:pt idx="3">
                  <c:v>-0.33492510509017492</c:v>
                </c:pt>
                <c:pt idx="4">
                  <c:v>-0.44618118149310959</c:v>
                </c:pt>
                <c:pt idx="5">
                  <c:v>3.6995331124757058E-2</c:v>
                </c:pt>
                <c:pt idx="6">
                  <c:v>-3.0962460760896704E-2</c:v>
                </c:pt>
                <c:pt idx="7">
                  <c:v>-0.10439017393803596</c:v>
                </c:pt>
                <c:pt idx="8">
                  <c:v>-0.2095718101044568</c:v>
                </c:pt>
                <c:pt idx="9">
                  <c:v>-0.19467706541443874</c:v>
                </c:pt>
                <c:pt idx="10">
                  <c:v>2.6645606090614393E-2</c:v>
                </c:pt>
                <c:pt idx="11">
                  <c:v>-7.9681790109813022E-2</c:v>
                </c:pt>
                <c:pt idx="12">
                  <c:v>-0.11604014059903989</c:v>
                </c:pt>
                <c:pt idx="13">
                  <c:v>-0.18003163955289736</c:v>
                </c:pt>
                <c:pt idx="14">
                  <c:v>0.10060527462277946</c:v>
                </c:pt>
                <c:pt idx="15">
                  <c:v>0.10088669861541888</c:v>
                </c:pt>
                <c:pt idx="16">
                  <c:v>0.14316311861065856</c:v>
                </c:pt>
                <c:pt idx="17">
                  <c:v>9.9812237161035711E-2</c:v>
                </c:pt>
                <c:pt idx="18">
                  <c:v>-4.2315809675979921E-2</c:v>
                </c:pt>
                <c:pt idx="19">
                  <c:v>6.3092745518638083E-3</c:v>
                </c:pt>
                <c:pt idx="20">
                  <c:v>-2.4428054570471147E-3</c:v>
                </c:pt>
                <c:pt idx="21">
                  <c:v>-1.0386385519101538E-2</c:v>
                </c:pt>
                <c:pt idx="22">
                  <c:v>-6.2504081569151992E-2</c:v>
                </c:pt>
                <c:pt idx="23">
                  <c:v>0.16813021766048308</c:v>
                </c:pt>
                <c:pt idx="24">
                  <c:v>0.17951282340278496</c:v>
                </c:pt>
                <c:pt idx="25">
                  <c:v>7.1468373483405401E-2</c:v>
                </c:pt>
                <c:pt idx="26">
                  <c:v>0.28595684244853814</c:v>
                </c:pt>
                <c:pt idx="27">
                  <c:v>-0.16747997302440965</c:v>
                </c:pt>
                <c:pt idx="28">
                  <c:v>0.28918662229362369</c:v>
                </c:pt>
                <c:pt idx="29">
                  <c:v>8.6979594853204389E-2</c:v>
                </c:pt>
                <c:pt idx="30">
                  <c:v>-6.1958533826341977E-2</c:v>
                </c:pt>
                <c:pt idx="31">
                  <c:v>-0.25637826314689605</c:v>
                </c:pt>
                <c:pt idx="32">
                  <c:v>0.10036304455718792</c:v>
                </c:pt>
                <c:pt idx="33">
                  <c:v>8.5183288110464161E-3</c:v>
                </c:pt>
                <c:pt idx="34">
                  <c:v>-0.17360567532534077</c:v>
                </c:pt>
                <c:pt idx="35">
                  <c:v>-9.6682690720612641E-2</c:v>
                </c:pt>
                <c:pt idx="36">
                  <c:v>-0.2776798590839249</c:v>
                </c:pt>
                <c:pt idx="37">
                  <c:v>-7.8895589575854075E-2</c:v>
                </c:pt>
                <c:pt idx="38">
                  <c:v>-6.8381450670365496E-2</c:v>
                </c:pt>
                <c:pt idx="39">
                  <c:v>0.12219117854348838</c:v>
                </c:pt>
                <c:pt idx="40">
                  <c:v>-0.34534063422320216</c:v>
                </c:pt>
                <c:pt idx="41">
                  <c:v>-0.14511314846350842</c:v>
                </c:pt>
                <c:pt idx="42">
                  <c:v>2.8595388529328858E-2</c:v>
                </c:pt>
                <c:pt idx="43">
                  <c:v>0.10008312295822108</c:v>
                </c:pt>
                <c:pt idx="44">
                  <c:v>-0.23652232226332615</c:v>
                </c:pt>
                <c:pt idx="45">
                  <c:v>-4.9337016752527774E-2</c:v>
                </c:pt>
                <c:pt idx="46">
                  <c:v>0.28147883443647714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68864"/>
        <c:axId val="537169256"/>
      </c:scatterChart>
      <c:valAx>
        <c:axId val="53716886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9256"/>
        <c:crosses val="autoZero"/>
        <c:crossBetween val="midCat"/>
      </c:valAx>
      <c:valAx>
        <c:axId val="5371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Slow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PASSIVEy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sequence'!$W$16:$W$62</c:f>
              <c:numCache>
                <c:formatCode>0.00</c:formatCode>
                <c:ptCount val="47"/>
                <c:pt idx="0">
                  <c:v>5.0466476235975222E-3</c:v>
                </c:pt>
                <c:pt idx="1">
                  <c:v>-8.1924961704906707E-3</c:v>
                </c:pt>
                <c:pt idx="2">
                  <c:v>-6.087101655438687E-5</c:v>
                </c:pt>
                <c:pt idx="3">
                  <c:v>-1.2088872896779179E-2</c:v>
                </c:pt>
                <c:pt idx="4">
                  <c:v>-1.7204471583685432E-2</c:v>
                </c:pt>
                <c:pt idx="5">
                  <c:v>-1.306877282079455E-3</c:v>
                </c:pt>
                <c:pt idx="6">
                  <c:v>-2.9749432399057696E-3</c:v>
                </c:pt>
                <c:pt idx="7">
                  <c:v>-5.973037936243486E-3</c:v>
                </c:pt>
                <c:pt idx="8">
                  <c:v>-1.0185330321544228E-2</c:v>
                </c:pt>
                <c:pt idx="9">
                  <c:v>-1.061680070538884E-2</c:v>
                </c:pt>
                <c:pt idx="10">
                  <c:v>-3.1777029038657645E-3</c:v>
                </c:pt>
                <c:pt idx="11">
                  <c:v>-6.8297630420772748E-3</c:v>
                </c:pt>
                <c:pt idx="12">
                  <c:v>-7.5718431675078079E-3</c:v>
                </c:pt>
                <c:pt idx="13">
                  <c:v>-1.1280307075761442E-2</c:v>
                </c:pt>
                <c:pt idx="14">
                  <c:v>-7.8324148568498231E-4</c:v>
                </c:pt>
                <c:pt idx="15">
                  <c:v>-7.4781184889971541E-4</c:v>
                </c:pt>
                <c:pt idx="16">
                  <c:v>1.0428207682267043E-3</c:v>
                </c:pt>
                <c:pt idx="17">
                  <c:v>-1.1952676365467596E-4</c:v>
                </c:pt>
                <c:pt idx="18">
                  <c:v>-5.0995002235829645E-3</c:v>
                </c:pt>
                <c:pt idx="19">
                  <c:v>-3.5426422539828195E-3</c:v>
                </c:pt>
                <c:pt idx="20">
                  <c:v>-3.4317921195601286E-3</c:v>
                </c:pt>
                <c:pt idx="21">
                  <c:v>-3.8097800584147024E-3</c:v>
                </c:pt>
                <c:pt idx="22">
                  <c:v>-6.5488995124844962E-3</c:v>
                </c:pt>
                <c:pt idx="23">
                  <c:v>2.4230009823504872E-3</c:v>
                </c:pt>
                <c:pt idx="24">
                  <c:v>3.7817891997775632E-3</c:v>
                </c:pt>
                <c:pt idx="25">
                  <c:v>-7.1254261513331585E-5</c:v>
                </c:pt>
                <c:pt idx="26">
                  <c:v>7.6549337699773901E-3</c:v>
                </c:pt>
                <c:pt idx="27">
                  <c:v>-7.5891780164880629E-3</c:v>
                </c:pt>
                <c:pt idx="28">
                  <c:v>8.0009796692337432E-3</c:v>
                </c:pt>
                <c:pt idx="29">
                  <c:v>1.6460960034798688E-3</c:v>
                </c:pt>
                <c:pt idx="30">
                  <c:v>-3.5446412486130896E-3</c:v>
                </c:pt>
                <c:pt idx="31">
                  <c:v>-1.0498105189157059E-2</c:v>
                </c:pt>
                <c:pt idx="32">
                  <c:v>1.7288443095502259E-3</c:v>
                </c:pt>
                <c:pt idx="33">
                  <c:v>-1.617196761138473E-3</c:v>
                </c:pt>
                <c:pt idx="34">
                  <c:v>-7.8841608473680935E-3</c:v>
                </c:pt>
                <c:pt idx="35">
                  <c:v>-5.828626972789408E-3</c:v>
                </c:pt>
                <c:pt idx="36">
                  <c:v>-1.1980244997943146E-2</c:v>
                </c:pt>
                <c:pt idx="37">
                  <c:v>-6.067702698608457E-3</c:v>
                </c:pt>
                <c:pt idx="38">
                  <c:v>-5.8527169011384217E-3</c:v>
                </c:pt>
                <c:pt idx="39">
                  <c:v>1.4223373552724183E-4</c:v>
                </c:pt>
                <c:pt idx="40">
                  <c:v>-1.5963096187956438E-2</c:v>
                </c:pt>
                <c:pt idx="41">
                  <c:v>-1.0146924046232186E-2</c:v>
                </c:pt>
                <c:pt idx="42">
                  <c:v>-3.1666468669619974E-3</c:v>
                </c:pt>
                <c:pt idx="43">
                  <c:v>-1.3954006548502207E-3</c:v>
                </c:pt>
                <c:pt idx="44">
                  <c:v>-1.2596183149124585E-2</c:v>
                </c:pt>
                <c:pt idx="45">
                  <c:v>-6.429528601877621E-3</c:v>
                </c:pt>
                <c:pt idx="46">
                  <c:v>4.0732765509616797E-3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59456"/>
        <c:axId val="537165728"/>
      </c:scatterChart>
      <c:valAx>
        <c:axId val="537159456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5728"/>
        <c:crosses val="autoZero"/>
        <c:crossBetween val="midCat"/>
      </c:valAx>
      <c:valAx>
        <c:axId val="53716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Passive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59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SOCy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sequence'!$Y$16:$Y$62</c:f>
              <c:numCache>
                <c:formatCode>0.00</c:formatCode>
                <c:ptCount val="47"/>
                <c:pt idx="0">
                  <c:v>0.30440906801014478</c:v>
                </c:pt>
                <c:pt idx="1">
                  <c:v>-0.60645037817018022</c:v>
                </c:pt>
                <c:pt idx="2">
                  <c:v>0.1991530455838415</c:v>
                </c:pt>
                <c:pt idx="3">
                  <c:v>-0.62070832042954294</c:v>
                </c:pt>
                <c:pt idx="4">
                  <c:v>-0.56052287254892974</c:v>
                </c:pt>
                <c:pt idx="5">
                  <c:v>0.37302311955834</c:v>
                </c:pt>
                <c:pt idx="6">
                  <c:v>-0.10189436881772451</c:v>
                </c:pt>
                <c:pt idx="7">
                  <c:v>-0.18180618363081891</c:v>
                </c:pt>
                <c:pt idx="8">
                  <c:v>-0.31642156747481209</c:v>
                </c:pt>
                <c:pt idx="9">
                  <c:v>-0.19126819363491165</c:v>
                </c:pt>
                <c:pt idx="10">
                  <c:v>0.19617109214304662</c:v>
                </c:pt>
                <c:pt idx="11">
                  <c:v>-0.18007999726405899</c:v>
                </c:pt>
                <c:pt idx="12">
                  <c:v>-0.18543840222046981</c:v>
                </c:pt>
                <c:pt idx="13">
                  <c:v>-0.22359758714559064</c:v>
                </c:pt>
                <c:pt idx="14">
                  <c:v>0.34362228870712386</c:v>
                </c:pt>
                <c:pt idx="15">
                  <c:v>0.10243212269827495</c:v>
                </c:pt>
                <c:pt idx="16">
                  <c:v>0.19596114883945859</c:v>
                </c:pt>
                <c:pt idx="17">
                  <c:v>6.6053338065003686E-2</c:v>
                </c:pt>
                <c:pt idx="18">
                  <c:v>-0.18007920774176966</c:v>
                </c:pt>
                <c:pt idx="19">
                  <c:v>4.4934345758385064E-2</c:v>
                </c:pt>
                <c:pt idx="20">
                  <c:v>-1.3765870634109945E-2</c:v>
                </c:pt>
                <c:pt idx="21">
                  <c:v>-2.2316891506378056E-2</c:v>
                </c:pt>
                <c:pt idx="22">
                  <c:v>-0.10952799943923708</c:v>
                </c:pt>
                <c:pt idx="23">
                  <c:v>0.39219059309593263</c:v>
                </c:pt>
                <c:pt idx="24">
                  <c:v>0.24734995093340473</c:v>
                </c:pt>
                <c:pt idx="25">
                  <c:v>-6.6877181922549767E-2</c:v>
                </c:pt>
                <c:pt idx="26">
                  <c:v>0.52454422985962168</c:v>
                </c:pt>
                <c:pt idx="27">
                  <c:v>-0.62163998553118915</c:v>
                </c:pt>
                <c:pt idx="28">
                  <c:v>0.74521655159270495</c:v>
                </c:pt>
                <c:pt idx="29">
                  <c:v>-9.4960204035054119E-2</c:v>
                </c:pt>
                <c:pt idx="30">
                  <c:v>-0.19650883727187107</c:v>
                </c:pt>
                <c:pt idx="31">
                  <c:v>-0.44504470724960044</c:v>
                </c:pt>
                <c:pt idx="32">
                  <c:v>0.41938550023198928</c:v>
                </c:pt>
                <c:pt idx="33">
                  <c:v>-8.9658912910920208E-2</c:v>
                </c:pt>
                <c:pt idx="34">
                  <c:v>-0.35393356928661035</c:v>
                </c:pt>
                <c:pt idx="35">
                  <c:v>-3.7006728636200137E-2</c:v>
                </c:pt>
                <c:pt idx="36">
                  <c:v>-0.51319060810654094</c:v>
                </c:pt>
                <c:pt idx="37">
                  <c:v>0.11930704585778784</c:v>
                </c:pt>
                <c:pt idx="38">
                  <c:v>-7.1502676048979197E-2</c:v>
                </c:pt>
                <c:pt idx="39">
                  <c:v>0.28877752326923911</c:v>
                </c:pt>
                <c:pt idx="40">
                  <c:v>-0.74633437862505048</c:v>
                </c:pt>
                <c:pt idx="41">
                  <c:v>-1.1834409626956699E-2</c:v>
                </c:pt>
                <c:pt idx="42">
                  <c:v>0.16417831166128849</c:v>
                </c:pt>
                <c:pt idx="43">
                  <c:v>0.16050630804376453</c:v>
                </c:pt>
                <c:pt idx="44">
                  <c:v>-0.56139002990190079</c:v>
                </c:pt>
                <c:pt idx="45">
                  <c:v>0.10473164178944216</c:v>
                </c:pt>
                <c:pt idx="46">
                  <c:v>0.57049738943551631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67296"/>
        <c:axId val="537160240"/>
      </c:scatterChart>
      <c:valAx>
        <c:axId val="537167296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0240"/>
        <c:crosses val="autoZero"/>
        <c:crossBetween val="midCat"/>
      </c:valAx>
      <c:valAx>
        <c:axId val="53716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soil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(g C/m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AU"/>
              <a:t>Variation in MF with variations in LC and 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tx>
            <c:strRef>
              <c:f>Plots!$AT$7</c:f>
              <c:strCache>
                <c:ptCount val="1"/>
                <c:pt idx="0">
                  <c:v>0.005</c:v>
                </c:pt>
              </c:strCache>
            </c:strRef>
          </c:tx>
          <c:spPr>
            <a:solidFill>
              <a:schemeClr val="accent1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Plots!$AU$7:$CH$7</c:f>
              <c:numCache>
                <c:formatCode>General</c:formatCode>
                <c:ptCount val="40"/>
                <c:pt idx="0">
                  <c:v>0.81399999999999995</c:v>
                </c:pt>
                <c:pt idx="1">
                  <c:v>0.77800000000000002</c:v>
                </c:pt>
                <c:pt idx="2">
                  <c:v>0.74199999999999999</c:v>
                </c:pt>
                <c:pt idx="3">
                  <c:v>0.70599999999999996</c:v>
                </c:pt>
                <c:pt idx="4">
                  <c:v>0.66999999999999993</c:v>
                </c:pt>
                <c:pt idx="5">
                  <c:v>0.63400000000000001</c:v>
                </c:pt>
                <c:pt idx="6">
                  <c:v>0.59799999999999998</c:v>
                </c:pt>
                <c:pt idx="7">
                  <c:v>0.56200000000000006</c:v>
                </c:pt>
                <c:pt idx="8">
                  <c:v>0.52600000000000002</c:v>
                </c:pt>
                <c:pt idx="9">
                  <c:v>0.49</c:v>
                </c:pt>
                <c:pt idx="10">
                  <c:v>0.45400000000000001</c:v>
                </c:pt>
                <c:pt idx="11">
                  <c:v>0.41800000000000009</c:v>
                </c:pt>
                <c:pt idx="12">
                  <c:v>0.38199999999999995</c:v>
                </c:pt>
                <c:pt idx="13">
                  <c:v>0.34599999999999997</c:v>
                </c:pt>
                <c:pt idx="14">
                  <c:v>0.31000000000000005</c:v>
                </c:pt>
                <c:pt idx="15">
                  <c:v>0.27400000000000002</c:v>
                </c:pt>
                <c:pt idx="16">
                  <c:v>0.23799999999999999</c:v>
                </c:pt>
                <c:pt idx="17">
                  <c:v>0.20200000000000007</c:v>
                </c:pt>
                <c:pt idx="18">
                  <c:v>0.16600000000000004</c:v>
                </c:pt>
                <c:pt idx="19">
                  <c:v>0.13</c:v>
                </c:pt>
                <c:pt idx="20">
                  <c:v>9.4000000000000083E-2</c:v>
                </c:pt>
                <c:pt idx="21">
                  <c:v>5.8000000000000052E-2</c:v>
                </c:pt>
                <c:pt idx="22">
                  <c:v>2.2000000000000131E-2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14-43D6-9078-648F925D4CBA}"/>
            </c:ext>
          </c:extLst>
        </c:ser>
        <c:ser>
          <c:idx val="1"/>
          <c:order val="1"/>
          <c:tx>
            <c:strRef>
              <c:f>Plots!$AT$8</c:f>
              <c:strCache>
                <c:ptCount val="1"/>
                <c:pt idx="0">
                  <c:v>0.010</c:v>
                </c:pt>
              </c:strCache>
            </c:strRef>
          </c:tx>
          <c:spPr>
            <a:solidFill>
              <a:schemeClr val="accent2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Plots!$AU$8:$CH$8</c:f>
              <c:numCache>
                <c:formatCode>General</c:formatCode>
                <c:ptCount val="40"/>
                <c:pt idx="0">
                  <c:v>0.83199999999999996</c:v>
                </c:pt>
                <c:pt idx="1">
                  <c:v>0.81399999999999995</c:v>
                </c:pt>
                <c:pt idx="2">
                  <c:v>0.79600000000000004</c:v>
                </c:pt>
                <c:pt idx="3">
                  <c:v>0.77800000000000002</c:v>
                </c:pt>
                <c:pt idx="4">
                  <c:v>0.76</c:v>
                </c:pt>
                <c:pt idx="5">
                  <c:v>0.74199999999999999</c:v>
                </c:pt>
                <c:pt idx="6">
                  <c:v>0.72399999999999998</c:v>
                </c:pt>
                <c:pt idx="7">
                  <c:v>0.70599999999999996</c:v>
                </c:pt>
                <c:pt idx="8">
                  <c:v>0.68799999999999994</c:v>
                </c:pt>
                <c:pt idx="9">
                  <c:v>0.66999999999999993</c:v>
                </c:pt>
                <c:pt idx="10">
                  <c:v>0.65200000000000002</c:v>
                </c:pt>
                <c:pt idx="11">
                  <c:v>0.63400000000000001</c:v>
                </c:pt>
                <c:pt idx="12">
                  <c:v>0.61599999999999999</c:v>
                </c:pt>
                <c:pt idx="13">
                  <c:v>0.59799999999999998</c:v>
                </c:pt>
                <c:pt idx="14">
                  <c:v>0.58000000000000007</c:v>
                </c:pt>
                <c:pt idx="15">
                  <c:v>0.56200000000000006</c:v>
                </c:pt>
                <c:pt idx="16">
                  <c:v>0.54400000000000004</c:v>
                </c:pt>
                <c:pt idx="17">
                  <c:v>0.52600000000000002</c:v>
                </c:pt>
                <c:pt idx="18">
                  <c:v>0.50800000000000001</c:v>
                </c:pt>
                <c:pt idx="19">
                  <c:v>0.49</c:v>
                </c:pt>
                <c:pt idx="20">
                  <c:v>0.47200000000000003</c:v>
                </c:pt>
                <c:pt idx="21">
                  <c:v>0.45400000000000001</c:v>
                </c:pt>
                <c:pt idx="22">
                  <c:v>0.43600000000000005</c:v>
                </c:pt>
                <c:pt idx="23">
                  <c:v>0.41800000000000009</c:v>
                </c:pt>
                <c:pt idx="24">
                  <c:v>0.4</c:v>
                </c:pt>
                <c:pt idx="25">
                  <c:v>0.38199999999999995</c:v>
                </c:pt>
                <c:pt idx="26">
                  <c:v>0.36399999999999999</c:v>
                </c:pt>
                <c:pt idx="27">
                  <c:v>0.34599999999999997</c:v>
                </c:pt>
                <c:pt idx="28">
                  <c:v>0.32800000000000007</c:v>
                </c:pt>
                <c:pt idx="29">
                  <c:v>0.31000000000000005</c:v>
                </c:pt>
                <c:pt idx="30">
                  <c:v>0.29200000000000004</c:v>
                </c:pt>
                <c:pt idx="31">
                  <c:v>0.27400000000000002</c:v>
                </c:pt>
                <c:pt idx="32">
                  <c:v>0.25600000000000001</c:v>
                </c:pt>
                <c:pt idx="33">
                  <c:v>0.23799999999999999</c:v>
                </c:pt>
                <c:pt idx="34">
                  <c:v>0.22000000000000008</c:v>
                </c:pt>
                <c:pt idx="35">
                  <c:v>0.20200000000000007</c:v>
                </c:pt>
                <c:pt idx="36">
                  <c:v>0.18400000000000005</c:v>
                </c:pt>
                <c:pt idx="37">
                  <c:v>0.16600000000000004</c:v>
                </c:pt>
                <c:pt idx="38">
                  <c:v>0.14800000000000002</c:v>
                </c:pt>
                <c:pt idx="39">
                  <c:v>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14-43D6-9078-648F925D4CBA}"/>
            </c:ext>
          </c:extLst>
        </c:ser>
        <c:ser>
          <c:idx val="2"/>
          <c:order val="2"/>
          <c:tx>
            <c:strRef>
              <c:f>Plots!$AT$9</c:f>
              <c:strCache>
                <c:ptCount val="1"/>
                <c:pt idx="0">
                  <c:v>0.015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Plots!$AU$9:$CH$9</c:f>
              <c:numCache>
                <c:formatCode>General</c:formatCode>
                <c:ptCount val="40"/>
                <c:pt idx="0">
                  <c:v>0.83799999999999997</c:v>
                </c:pt>
                <c:pt idx="1">
                  <c:v>0.82599999999999996</c:v>
                </c:pt>
                <c:pt idx="2">
                  <c:v>0.81399999999999995</c:v>
                </c:pt>
                <c:pt idx="3">
                  <c:v>0.80199999999999994</c:v>
                </c:pt>
                <c:pt idx="4">
                  <c:v>0.79</c:v>
                </c:pt>
                <c:pt idx="5">
                  <c:v>0.77800000000000002</c:v>
                </c:pt>
                <c:pt idx="6">
                  <c:v>0.76600000000000001</c:v>
                </c:pt>
                <c:pt idx="7">
                  <c:v>0.754</c:v>
                </c:pt>
                <c:pt idx="8">
                  <c:v>0.74199999999999999</c:v>
                </c:pt>
                <c:pt idx="9">
                  <c:v>0.73</c:v>
                </c:pt>
                <c:pt idx="10">
                  <c:v>0.71799999999999997</c:v>
                </c:pt>
                <c:pt idx="11">
                  <c:v>0.70599999999999996</c:v>
                </c:pt>
                <c:pt idx="12">
                  <c:v>0.69399999999999995</c:v>
                </c:pt>
                <c:pt idx="13">
                  <c:v>0.68199999999999994</c:v>
                </c:pt>
                <c:pt idx="14">
                  <c:v>0.66999999999999993</c:v>
                </c:pt>
                <c:pt idx="15">
                  <c:v>0.65799999999999992</c:v>
                </c:pt>
                <c:pt idx="16">
                  <c:v>0.64600000000000002</c:v>
                </c:pt>
                <c:pt idx="17">
                  <c:v>0.63400000000000001</c:v>
                </c:pt>
                <c:pt idx="18">
                  <c:v>0.622</c:v>
                </c:pt>
                <c:pt idx="19">
                  <c:v>0.61</c:v>
                </c:pt>
                <c:pt idx="20">
                  <c:v>0.59799999999999998</c:v>
                </c:pt>
                <c:pt idx="21">
                  <c:v>0.58599999999999997</c:v>
                </c:pt>
                <c:pt idx="22">
                  <c:v>0.57400000000000007</c:v>
                </c:pt>
                <c:pt idx="23">
                  <c:v>0.56200000000000006</c:v>
                </c:pt>
                <c:pt idx="24">
                  <c:v>0.55000000000000004</c:v>
                </c:pt>
                <c:pt idx="25">
                  <c:v>0.53800000000000003</c:v>
                </c:pt>
                <c:pt idx="26">
                  <c:v>0.52600000000000002</c:v>
                </c:pt>
                <c:pt idx="27">
                  <c:v>0.51400000000000001</c:v>
                </c:pt>
                <c:pt idx="28">
                  <c:v>0.502</c:v>
                </c:pt>
                <c:pt idx="29">
                  <c:v>0.49</c:v>
                </c:pt>
                <c:pt idx="30">
                  <c:v>0.47799999999999998</c:v>
                </c:pt>
                <c:pt idx="31">
                  <c:v>0.46599999999999997</c:v>
                </c:pt>
                <c:pt idx="32">
                  <c:v>0.45399999999999996</c:v>
                </c:pt>
                <c:pt idx="33">
                  <c:v>0.442</c:v>
                </c:pt>
                <c:pt idx="34">
                  <c:v>0.43</c:v>
                </c:pt>
                <c:pt idx="35">
                  <c:v>0.41799999999999998</c:v>
                </c:pt>
                <c:pt idx="36">
                  <c:v>0.40600000000000003</c:v>
                </c:pt>
                <c:pt idx="37">
                  <c:v>0.39399999999999996</c:v>
                </c:pt>
                <c:pt idx="38">
                  <c:v>0.38200000000000001</c:v>
                </c:pt>
                <c:pt idx="39">
                  <c:v>0.37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14-43D6-9078-648F925D4CBA}"/>
            </c:ext>
          </c:extLst>
        </c:ser>
        <c:ser>
          <c:idx val="3"/>
          <c:order val="3"/>
          <c:tx>
            <c:strRef>
              <c:f>Plots!$AT$10</c:f>
              <c:strCache>
                <c:ptCount val="1"/>
                <c:pt idx="0">
                  <c:v>0.020</c:v>
                </c:pt>
              </c:strCache>
            </c:strRef>
          </c:tx>
          <c:spPr>
            <a:solidFill>
              <a:schemeClr val="accent4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Plots!$AU$10:$CH$10</c:f>
              <c:numCache>
                <c:formatCode>General</c:formatCode>
                <c:ptCount val="40"/>
                <c:pt idx="0">
                  <c:v>0.84099999999999997</c:v>
                </c:pt>
                <c:pt idx="1">
                  <c:v>0.83199999999999996</c:v>
                </c:pt>
                <c:pt idx="2">
                  <c:v>0.82299999999999995</c:v>
                </c:pt>
                <c:pt idx="3">
                  <c:v>0.81399999999999995</c:v>
                </c:pt>
                <c:pt idx="4">
                  <c:v>0.80499999999999994</c:v>
                </c:pt>
                <c:pt idx="5">
                  <c:v>0.79600000000000004</c:v>
                </c:pt>
                <c:pt idx="6">
                  <c:v>0.78699999999999992</c:v>
                </c:pt>
                <c:pt idx="7">
                  <c:v>0.77800000000000002</c:v>
                </c:pt>
                <c:pt idx="8">
                  <c:v>0.76900000000000002</c:v>
                </c:pt>
                <c:pt idx="9">
                  <c:v>0.76</c:v>
                </c:pt>
                <c:pt idx="10">
                  <c:v>0.751</c:v>
                </c:pt>
                <c:pt idx="11">
                  <c:v>0.74199999999999999</c:v>
                </c:pt>
                <c:pt idx="12">
                  <c:v>0.73299999999999998</c:v>
                </c:pt>
                <c:pt idx="13">
                  <c:v>0.72399999999999998</c:v>
                </c:pt>
                <c:pt idx="14">
                  <c:v>0.71499999999999997</c:v>
                </c:pt>
                <c:pt idx="15">
                  <c:v>0.70599999999999996</c:v>
                </c:pt>
                <c:pt idx="16">
                  <c:v>0.69699999999999995</c:v>
                </c:pt>
                <c:pt idx="17">
                  <c:v>0.68799999999999994</c:v>
                </c:pt>
                <c:pt idx="18">
                  <c:v>0.67900000000000005</c:v>
                </c:pt>
                <c:pt idx="19">
                  <c:v>0.66999999999999993</c:v>
                </c:pt>
                <c:pt idx="20">
                  <c:v>0.66100000000000003</c:v>
                </c:pt>
                <c:pt idx="21">
                  <c:v>0.65200000000000002</c:v>
                </c:pt>
                <c:pt idx="22">
                  <c:v>0.64300000000000002</c:v>
                </c:pt>
                <c:pt idx="23">
                  <c:v>0.63400000000000001</c:v>
                </c:pt>
                <c:pt idx="24">
                  <c:v>0.625</c:v>
                </c:pt>
                <c:pt idx="25">
                  <c:v>0.61599999999999999</c:v>
                </c:pt>
                <c:pt idx="26">
                  <c:v>0.60699999999999998</c:v>
                </c:pt>
                <c:pt idx="27">
                  <c:v>0.59799999999999998</c:v>
                </c:pt>
                <c:pt idx="28">
                  <c:v>0.58899999999999997</c:v>
                </c:pt>
                <c:pt idx="29">
                  <c:v>0.58000000000000007</c:v>
                </c:pt>
                <c:pt idx="30">
                  <c:v>0.57099999999999995</c:v>
                </c:pt>
                <c:pt idx="31">
                  <c:v>0.56200000000000006</c:v>
                </c:pt>
                <c:pt idx="32">
                  <c:v>0.55299999999999994</c:v>
                </c:pt>
                <c:pt idx="33">
                  <c:v>0.54400000000000004</c:v>
                </c:pt>
                <c:pt idx="34">
                  <c:v>0.53500000000000003</c:v>
                </c:pt>
                <c:pt idx="35">
                  <c:v>0.52600000000000002</c:v>
                </c:pt>
                <c:pt idx="36">
                  <c:v>0.51700000000000002</c:v>
                </c:pt>
                <c:pt idx="37">
                  <c:v>0.50800000000000001</c:v>
                </c:pt>
                <c:pt idx="38">
                  <c:v>0.499</c:v>
                </c:pt>
                <c:pt idx="39">
                  <c:v>0.49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314-43D6-9078-648F925D4CBA}"/>
            </c:ext>
          </c:extLst>
        </c:ser>
        <c:ser>
          <c:idx val="4"/>
          <c:order val="4"/>
          <c:tx>
            <c:strRef>
              <c:f>Plots!$AT$11</c:f>
              <c:strCache>
                <c:ptCount val="1"/>
                <c:pt idx="0">
                  <c:v>0.025</c:v>
                </c:pt>
              </c:strCache>
            </c:strRef>
          </c:tx>
          <c:spPr>
            <a:solidFill>
              <a:schemeClr val="accent5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Plots!$AU$11:$CH$11</c:f>
              <c:numCache>
                <c:formatCode>General</c:formatCode>
                <c:ptCount val="40"/>
                <c:pt idx="0">
                  <c:v>0.84279999999999999</c:v>
                </c:pt>
                <c:pt idx="1">
                  <c:v>0.83560000000000001</c:v>
                </c:pt>
                <c:pt idx="2">
                  <c:v>0.82840000000000003</c:v>
                </c:pt>
                <c:pt idx="3">
                  <c:v>0.82119999999999993</c:v>
                </c:pt>
                <c:pt idx="4">
                  <c:v>0.81399999999999995</c:v>
                </c:pt>
                <c:pt idx="5">
                  <c:v>0.80679999999999996</c:v>
                </c:pt>
                <c:pt idx="6">
                  <c:v>0.79959999999999998</c:v>
                </c:pt>
                <c:pt idx="7">
                  <c:v>0.79239999999999999</c:v>
                </c:pt>
                <c:pt idx="8">
                  <c:v>0.78520000000000001</c:v>
                </c:pt>
                <c:pt idx="9">
                  <c:v>0.77800000000000002</c:v>
                </c:pt>
                <c:pt idx="10">
                  <c:v>0.77079999999999993</c:v>
                </c:pt>
                <c:pt idx="11">
                  <c:v>0.76360000000000006</c:v>
                </c:pt>
                <c:pt idx="12">
                  <c:v>0.75639999999999996</c:v>
                </c:pt>
                <c:pt idx="13">
                  <c:v>0.74919999999999998</c:v>
                </c:pt>
                <c:pt idx="14">
                  <c:v>0.74199999999999999</c:v>
                </c:pt>
                <c:pt idx="15">
                  <c:v>0.73480000000000001</c:v>
                </c:pt>
                <c:pt idx="16">
                  <c:v>0.72760000000000002</c:v>
                </c:pt>
                <c:pt idx="17">
                  <c:v>0.72039999999999993</c:v>
                </c:pt>
                <c:pt idx="18">
                  <c:v>0.71320000000000006</c:v>
                </c:pt>
                <c:pt idx="19">
                  <c:v>0.70599999999999996</c:v>
                </c:pt>
                <c:pt idx="20">
                  <c:v>0.69879999999999998</c:v>
                </c:pt>
                <c:pt idx="21">
                  <c:v>0.69159999999999999</c:v>
                </c:pt>
                <c:pt idx="22">
                  <c:v>0.68440000000000001</c:v>
                </c:pt>
                <c:pt idx="23">
                  <c:v>0.67720000000000002</c:v>
                </c:pt>
                <c:pt idx="24">
                  <c:v>0.67</c:v>
                </c:pt>
                <c:pt idx="25">
                  <c:v>0.66279999999999994</c:v>
                </c:pt>
                <c:pt idx="26">
                  <c:v>0.65559999999999996</c:v>
                </c:pt>
                <c:pt idx="27">
                  <c:v>0.64839999999999998</c:v>
                </c:pt>
                <c:pt idx="28">
                  <c:v>0.64119999999999999</c:v>
                </c:pt>
                <c:pt idx="29">
                  <c:v>0.63400000000000001</c:v>
                </c:pt>
                <c:pt idx="30">
                  <c:v>0.62680000000000002</c:v>
                </c:pt>
                <c:pt idx="31">
                  <c:v>0.61960000000000004</c:v>
                </c:pt>
                <c:pt idx="32">
                  <c:v>0.61240000000000006</c:v>
                </c:pt>
                <c:pt idx="33">
                  <c:v>0.60519999999999996</c:v>
                </c:pt>
                <c:pt idx="34">
                  <c:v>0.59800000000000009</c:v>
                </c:pt>
                <c:pt idx="35">
                  <c:v>0.59079999999999999</c:v>
                </c:pt>
                <c:pt idx="36">
                  <c:v>0.58360000000000001</c:v>
                </c:pt>
                <c:pt idx="37">
                  <c:v>0.57640000000000002</c:v>
                </c:pt>
                <c:pt idx="38">
                  <c:v>0.56920000000000004</c:v>
                </c:pt>
                <c:pt idx="39">
                  <c:v>0.56200000000000006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314-43D6-9078-648F925D4CBA}"/>
            </c:ext>
          </c:extLst>
        </c:ser>
        <c:ser>
          <c:idx val="5"/>
          <c:order val="5"/>
          <c:tx>
            <c:strRef>
              <c:f>Plots!$AT$12</c:f>
              <c:strCache>
                <c:ptCount val="1"/>
                <c:pt idx="0">
                  <c:v>0.030</c:v>
                </c:pt>
              </c:strCache>
            </c:strRef>
          </c:tx>
          <c:spPr>
            <a:solidFill>
              <a:schemeClr val="accent6"/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Plots!$AU$12:$CH$12</c:f>
              <c:numCache>
                <c:formatCode>General</c:formatCode>
                <c:ptCount val="40"/>
                <c:pt idx="0">
                  <c:v>0.84399999999999997</c:v>
                </c:pt>
                <c:pt idx="1">
                  <c:v>0.83799999999999997</c:v>
                </c:pt>
                <c:pt idx="2">
                  <c:v>0.83199999999999996</c:v>
                </c:pt>
                <c:pt idx="3">
                  <c:v>0.82599999999999996</c:v>
                </c:pt>
                <c:pt idx="4">
                  <c:v>0.82</c:v>
                </c:pt>
                <c:pt idx="5">
                  <c:v>0.81399999999999995</c:v>
                </c:pt>
                <c:pt idx="6">
                  <c:v>0.80799999999999994</c:v>
                </c:pt>
                <c:pt idx="7">
                  <c:v>0.80199999999999994</c:v>
                </c:pt>
                <c:pt idx="8">
                  <c:v>0.79599999999999993</c:v>
                </c:pt>
                <c:pt idx="9">
                  <c:v>0.79</c:v>
                </c:pt>
                <c:pt idx="10">
                  <c:v>0.78400000000000003</c:v>
                </c:pt>
                <c:pt idx="11">
                  <c:v>0.77800000000000002</c:v>
                </c:pt>
                <c:pt idx="12">
                  <c:v>0.77200000000000002</c:v>
                </c:pt>
                <c:pt idx="13">
                  <c:v>0.76600000000000001</c:v>
                </c:pt>
                <c:pt idx="14">
                  <c:v>0.76</c:v>
                </c:pt>
                <c:pt idx="15">
                  <c:v>0.754</c:v>
                </c:pt>
                <c:pt idx="16">
                  <c:v>0.748</c:v>
                </c:pt>
                <c:pt idx="17">
                  <c:v>0.74199999999999999</c:v>
                </c:pt>
                <c:pt idx="18">
                  <c:v>0.73599999999999999</c:v>
                </c:pt>
                <c:pt idx="19">
                  <c:v>0.73</c:v>
                </c:pt>
                <c:pt idx="20">
                  <c:v>0.72399999999999998</c:v>
                </c:pt>
                <c:pt idx="21">
                  <c:v>0.71799999999999997</c:v>
                </c:pt>
                <c:pt idx="22">
                  <c:v>0.71199999999999997</c:v>
                </c:pt>
                <c:pt idx="23">
                  <c:v>0.70599999999999996</c:v>
                </c:pt>
                <c:pt idx="24">
                  <c:v>0.7</c:v>
                </c:pt>
                <c:pt idx="25">
                  <c:v>0.69399999999999995</c:v>
                </c:pt>
                <c:pt idx="26">
                  <c:v>0.68799999999999994</c:v>
                </c:pt>
                <c:pt idx="27">
                  <c:v>0.68199999999999994</c:v>
                </c:pt>
                <c:pt idx="28">
                  <c:v>0.67600000000000005</c:v>
                </c:pt>
                <c:pt idx="29">
                  <c:v>0.66999999999999993</c:v>
                </c:pt>
                <c:pt idx="30">
                  <c:v>0.66399999999999992</c:v>
                </c:pt>
                <c:pt idx="31">
                  <c:v>0.65799999999999992</c:v>
                </c:pt>
                <c:pt idx="32">
                  <c:v>0.65199999999999991</c:v>
                </c:pt>
                <c:pt idx="33">
                  <c:v>0.64600000000000002</c:v>
                </c:pt>
                <c:pt idx="34">
                  <c:v>0.64</c:v>
                </c:pt>
                <c:pt idx="35">
                  <c:v>0.63400000000000001</c:v>
                </c:pt>
                <c:pt idx="36">
                  <c:v>0.628</c:v>
                </c:pt>
                <c:pt idx="37">
                  <c:v>0.622</c:v>
                </c:pt>
                <c:pt idx="38">
                  <c:v>0.61599999999999999</c:v>
                </c:pt>
                <c:pt idx="39">
                  <c:v>0.61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314-43D6-9078-648F925D4CBA}"/>
            </c:ext>
          </c:extLst>
        </c:ser>
        <c:ser>
          <c:idx val="6"/>
          <c:order val="6"/>
          <c:tx>
            <c:strRef>
              <c:f>Plots!$AT$13</c:f>
              <c:strCache>
                <c:ptCount val="1"/>
                <c:pt idx="0">
                  <c:v>0.035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Plots!$AU$13:$CH$13</c:f>
              <c:numCache>
                <c:formatCode>General</c:formatCode>
                <c:ptCount val="40"/>
                <c:pt idx="0">
                  <c:v>0.84485714285714286</c:v>
                </c:pt>
                <c:pt idx="1">
                  <c:v>0.83971428571428575</c:v>
                </c:pt>
                <c:pt idx="2">
                  <c:v>0.83457142857142852</c:v>
                </c:pt>
                <c:pt idx="3">
                  <c:v>0.8294285714285714</c:v>
                </c:pt>
                <c:pt idx="4">
                  <c:v>0.82428571428571429</c:v>
                </c:pt>
                <c:pt idx="5">
                  <c:v>0.81914285714285717</c:v>
                </c:pt>
                <c:pt idx="6">
                  <c:v>0.81399999999999995</c:v>
                </c:pt>
                <c:pt idx="7">
                  <c:v>0.80885714285714283</c:v>
                </c:pt>
                <c:pt idx="8">
                  <c:v>0.80371428571428571</c:v>
                </c:pt>
                <c:pt idx="9">
                  <c:v>0.7985714285714286</c:v>
                </c:pt>
                <c:pt idx="10">
                  <c:v>0.79342857142857137</c:v>
                </c:pt>
                <c:pt idx="11">
                  <c:v>0.78828571428571426</c:v>
                </c:pt>
                <c:pt idx="12">
                  <c:v>0.78314285714285714</c:v>
                </c:pt>
                <c:pt idx="13">
                  <c:v>0.77800000000000002</c:v>
                </c:pt>
                <c:pt idx="14">
                  <c:v>0.77285714285714291</c:v>
                </c:pt>
                <c:pt idx="15">
                  <c:v>0.76771428571428568</c:v>
                </c:pt>
                <c:pt idx="16">
                  <c:v>0.76257142857142857</c:v>
                </c:pt>
                <c:pt idx="17">
                  <c:v>0.75742857142857145</c:v>
                </c:pt>
                <c:pt idx="18">
                  <c:v>0.75228571428571422</c:v>
                </c:pt>
                <c:pt idx="19">
                  <c:v>0.74714285714285711</c:v>
                </c:pt>
                <c:pt idx="20">
                  <c:v>0.74199999999999999</c:v>
                </c:pt>
                <c:pt idx="21">
                  <c:v>0.73685714285714288</c:v>
                </c:pt>
                <c:pt idx="22">
                  <c:v>0.73171428571428576</c:v>
                </c:pt>
                <c:pt idx="23">
                  <c:v>0.72657142857142865</c:v>
                </c:pt>
                <c:pt idx="24">
                  <c:v>0.72142857142857142</c:v>
                </c:pt>
                <c:pt idx="25">
                  <c:v>0.7162857142857143</c:v>
                </c:pt>
                <c:pt idx="26">
                  <c:v>0.71114285714285708</c:v>
                </c:pt>
                <c:pt idx="27">
                  <c:v>0.70599999999999996</c:v>
                </c:pt>
                <c:pt idx="28">
                  <c:v>0.70085714285714285</c:v>
                </c:pt>
                <c:pt idx="29">
                  <c:v>0.69571428571428573</c:v>
                </c:pt>
                <c:pt idx="30">
                  <c:v>0.69057142857142861</c:v>
                </c:pt>
                <c:pt idx="31">
                  <c:v>0.6854285714285715</c:v>
                </c:pt>
                <c:pt idx="32">
                  <c:v>0.68028571428571427</c:v>
                </c:pt>
                <c:pt idx="33">
                  <c:v>0.67514285714285716</c:v>
                </c:pt>
                <c:pt idx="34">
                  <c:v>0.67</c:v>
                </c:pt>
                <c:pt idx="35">
                  <c:v>0.66485714285714281</c:v>
                </c:pt>
                <c:pt idx="36">
                  <c:v>0.6597142857142857</c:v>
                </c:pt>
                <c:pt idx="37">
                  <c:v>0.65457142857142858</c:v>
                </c:pt>
                <c:pt idx="38">
                  <c:v>0.64942857142857147</c:v>
                </c:pt>
                <c:pt idx="39">
                  <c:v>0.64428571428571435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314-43D6-9078-648F925D4CBA}"/>
            </c:ext>
          </c:extLst>
        </c:ser>
        <c:ser>
          <c:idx val="7"/>
          <c:order val="7"/>
          <c:tx>
            <c:strRef>
              <c:f>Plots!$AT$14</c:f>
              <c:strCache>
                <c:ptCount val="1"/>
                <c:pt idx="0">
                  <c:v>0.040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Plots!$AU$14:$CH$14</c:f>
              <c:numCache>
                <c:formatCode>General</c:formatCode>
                <c:ptCount val="40"/>
                <c:pt idx="0">
                  <c:v>0.84550000000000003</c:v>
                </c:pt>
                <c:pt idx="1">
                  <c:v>0.84099999999999997</c:v>
                </c:pt>
                <c:pt idx="2">
                  <c:v>0.83650000000000002</c:v>
                </c:pt>
                <c:pt idx="3">
                  <c:v>0.83199999999999996</c:v>
                </c:pt>
                <c:pt idx="4">
                  <c:v>0.82750000000000001</c:v>
                </c:pt>
                <c:pt idx="5">
                  <c:v>0.82299999999999995</c:v>
                </c:pt>
                <c:pt idx="6">
                  <c:v>0.81850000000000001</c:v>
                </c:pt>
                <c:pt idx="7">
                  <c:v>0.81399999999999995</c:v>
                </c:pt>
                <c:pt idx="8">
                  <c:v>0.8095</c:v>
                </c:pt>
                <c:pt idx="9">
                  <c:v>0.80499999999999994</c:v>
                </c:pt>
                <c:pt idx="10">
                  <c:v>0.80049999999999999</c:v>
                </c:pt>
                <c:pt idx="11">
                  <c:v>0.79600000000000004</c:v>
                </c:pt>
                <c:pt idx="12">
                  <c:v>0.79149999999999998</c:v>
                </c:pt>
                <c:pt idx="13">
                  <c:v>0.78699999999999992</c:v>
                </c:pt>
                <c:pt idx="14">
                  <c:v>0.78249999999999997</c:v>
                </c:pt>
                <c:pt idx="15">
                  <c:v>0.77800000000000002</c:v>
                </c:pt>
                <c:pt idx="16">
                  <c:v>0.77349999999999997</c:v>
                </c:pt>
                <c:pt idx="17">
                  <c:v>0.76900000000000002</c:v>
                </c:pt>
                <c:pt idx="18">
                  <c:v>0.76449999999999996</c:v>
                </c:pt>
                <c:pt idx="19">
                  <c:v>0.76</c:v>
                </c:pt>
                <c:pt idx="20">
                  <c:v>0.75549999999999995</c:v>
                </c:pt>
                <c:pt idx="21">
                  <c:v>0.751</c:v>
                </c:pt>
                <c:pt idx="22">
                  <c:v>0.74649999999999994</c:v>
                </c:pt>
                <c:pt idx="23">
                  <c:v>0.74199999999999999</c:v>
                </c:pt>
                <c:pt idx="24">
                  <c:v>0.73750000000000004</c:v>
                </c:pt>
                <c:pt idx="25">
                  <c:v>0.73299999999999998</c:v>
                </c:pt>
                <c:pt idx="26">
                  <c:v>0.72849999999999993</c:v>
                </c:pt>
                <c:pt idx="27">
                  <c:v>0.72399999999999998</c:v>
                </c:pt>
                <c:pt idx="28">
                  <c:v>0.71950000000000003</c:v>
                </c:pt>
                <c:pt idx="29">
                  <c:v>0.71499999999999997</c:v>
                </c:pt>
                <c:pt idx="30">
                  <c:v>0.71050000000000002</c:v>
                </c:pt>
                <c:pt idx="31">
                  <c:v>0.70599999999999996</c:v>
                </c:pt>
                <c:pt idx="32">
                  <c:v>0.70150000000000001</c:v>
                </c:pt>
                <c:pt idx="33">
                  <c:v>0.69699999999999995</c:v>
                </c:pt>
                <c:pt idx="34">
                  <c:v>0.6925</c:v>
                </c:pt>
                <c:pt idx="35">
                  <c:v>0.68799999999999994</c:v>
                </c:pt>
                <c:pt idx="36">
                  <c:v>0.6835</c:v>
                </c:pt>
                <c:pt idx="37">
                  <c:v>0.67900000000000005</c:v>
                </c:pt>
                <c:pt idx="38">
                  <c:v>0.67449999999999999</c:v>
                </c:pt>
                <c:pt idx="39">
                  <c:v>0.66999999999999993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314-43D6-9078-648F925D4CBA}"/>
            </c:ext>
          </c:extLst>
        </c:ser>
        <c:ser>
          <c:idx val="8"/>
          <c:order val="8"/>
          <c:tx>
            <c:strRef>
              <c:f>Plots!$AT$15</c:f>
              <c:strCache>
                <c:ptCount val="1"/>
                <c:pt idx="0">
                  <c:v>0.045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Plots!$AU$15:$CH$15</c:f>
              <c:numCache>
                <c:formatCode>General</c:formatCode>
                <c:ptCount val="40"/>
                <c:pt idx="0">
                  <c:v>0.84599999999999997</c:v>
                </c:pt>
                <c:pt idx="1">
                  <c:v>0.84199999999999997</c:v>
                </c:pt>
                <c:pt idx="2">
                  <c:v>0.83799999999999997</c:v>
                </c:pt>
                <c:pt idx="3">
                  <c:v>0.83399999999999996</c:v>
                </c:pt>
                <c:pt idx="4">
                  <c:v>0.83</c:v>
                </c:pt>
                <c:pt idx="5">
                  <c:v>0.82599999999999996</c:v>
                </c:pt>
                <c:pt idx="6">
                  <c:v>0.82199999999999995</c:v>
                </c:pt>
                <c:pt idx="7">
                  <c:v>0.81799999999999995</c:v>
                </c:pt>
                <c:pt idx="8">
                  <c:v>0.81399999999999995</c:v>
                </c:pt>
                <c:pt idx="9">
                  <c:v>0.80999999999999994</c:v>
                </c:pt>
                <c:pt idx="10">
                  <c:v>0.80599999999999994</c:v>
                </c:pt>
                <c:pt idx="11">
                  <c:v>0.80199999999999994</c:v>
                </c:pt>
                <c:pt idx="12">
                  <c:v>0.79799999999999993</c:v>
                </c:pt>
                <c:pt idx="13">
                  <c:v>0.79399999999999993</c:v>
                </c:pt>
                <c:pt idx="14">
                  <c:v>0.79</c:v>
                </c:pt>
                <c:pt idx="15">
                  <c:v>0.78600000000000003</c:v>
                </c:pt>
                <c:pt idx="16">
                  <c:v>0.78200000000000003</c:v>
                </c:pt>
                <c:pt idx="17">
                  <c:v>0.77800000000000002</c:v>
                </c:pt>
                <c:pt idx="18">
                  <c:v>0.77400000000000002</c:v>
                </c:pt>
                <c:pt idx="19">
                  <c:v>0.77</c:v>
                </c:pt>
                <c:pt idx="20">
                  <c:v>0.76600000000000001</c:v>
                </c:pt>
                <c:pt idx="21">
                  <c:v>0.76200000000000001</c:v>
                </c:pt>
                <c:pt idx="22">
                  <c:v>0.75800000000000001</c:v>
                </c:pt>
                <c:pt idx="23">
                  <c:v>0.754</c:v>
                </c:pt>
                <c:pt idx="24">
                  <c:v>0.75</c:v>
                </c:pt>
                <c:pt idx="25">
                  <c:v>0.746</c:v>
                </c:pt>
                <c:pt idx="26">
                  <c:v>0.74199999999999999</c:v>
                </c:pt>
                <c:pt idx="27">
                  <c:v>0.73799999999999999</c:v>
                </c:pt>
                <c:pt idx="28">
                  <c:v>0.73399999999999999</c:v>
                </c:pt>
                <c:pt idx="29">
                  <c:v>0.73</c:v>
                </c:pt>
                <c:pt idx="30">
                  <c:v>0.72599999999999998</c:v>
                </c:pt>
                <c:pt idx="31">
                  <c:v>0.72199999999999998</c:v>
                </c:pt>
                <c:pt idx="32">
                  <c:v>0.71799999999999997</c:v>
                </c:pt>
                <c:pt idx="33">
                  <c:v>0.71399999999999997</c:v>
                </c:pt>
                <c:pt idx="34">
                  <c:v>0.71</c:v>
                </c:pt>
                <c:pt idx="35">
                  <c:v>0.70599999999999996</c:v>
                </c:pt>
                <c:pt idx="36">
                  <c:v>0.70199999999999996</c:v>
                </c:pt>
                <c:pt idx="37">
                  <c:v>0.69799999999999995</c:v>
                </c:pt>
                <c:pt idx="38">
                  <c:v>0.69399999999999995</c:v>
                </c:pt>
                <c:pt idx="39">
                  <c:v>0.69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314-43D6-9078-648F925D4CBA}"/>
            </c:ext>
          </c:extLst>
        </c:ser>
        <c:ser>
          <c:idx val="9"/>
          <c:order val="9"/>
          <c:tx>
            <c:strRef>
              <c:f>Plots!$AT$16</c:f>
              <c:strCache>
                <c:ptCount val="1"/>
                <c:pt idx="0">
                  <c:v>0.050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Plots!$AU$16:$CH$16</c:f>
              <c:numCache>
                <c:formatCode>General</c:formatCode>
                <c:ptCount val="40"/>
                <c:pt idx="0">
                  <c:v>0.84639999999999993</c:v>
                </c:pt>
                <c:pt idx="1">
                  <c:v>0.84279999999999999</c:v>
                </c:pt>
                <c:pt idx="2">
                  <c:v>0.83919999999999995</c:v>
                </c:pt>
                <c:pt idx="3">
                  <c:v>0.83560000000000001</c:v>
                </c:pt>
                <c:pt idx="4">
                  <c:v>0.83199999999999996</c:v>
                </c:pt>
                <c:pt idx="5">
                  <c:v>0.82840000000000003</c:v>
                </c:pt>
                <c:pt idx="6">
                  <c:v>0.82479999999999998</c:v>
                </c:pt>
                <c:pt idx="7">
                  <c:v>0.82119999999999993</c:v>
                </c:pt>
                <c:pt idx="8">
                  <c:v>0.81759999999999999</c:v>
                </c:pt>
                <c:pt idx="9">
                  <c:v>0.81399999999999995</c:v>
                </c:pt>
                <c:pt idx="10">
                  <c:v>0.81040000000000001</c:v>
                </c:pt>
                <c:pt idx="11">
                  <c:v>0.80679999999999996</c:v>
                </c:pt>
                <c:pt idx="12">
                  <c:v>0.80320000000000003</c:v>
                </c:pt>
                <c:pt idx="13">
                  <c:v>0.79959999999999998</c:v>
                </c:pt>
                <c:pt idx="14">
                  <c:v>0.79600000000000004</c:v>
                </c:pt>
                <c:pt idx="15">
                  <c:v>0.79239999999999999</c:v>
                </c:pt>
                <c:pt idx="16">
                  <c:v>0.78879999999999995</c:v>
                </c:pt>
                <c:pt idx="17">
                  <c:v>0.78520000000000001</c:v>
                </c:pt>
                <c:pt idx="18">
                  <c:v>0.78159999999999996</c:v>
                </c:pt>
                <c:pt idx="19">
                  <c:v>0.77800000000000002</c:v>
                </c:pt>
                <c:pt idx="20">
                  <c:v>0.77439999999999998</c:v>
                </c:pt>
                <c:pt idx="21">
                  <c:v>0.77079999999999993</c:v>
                </c:pt>
                <c:pt idx="22">
                  <c:v>0.76719999999999999</c:v>
                </c:pt>
                <c:pt idx="23">
                  <c:v>0.76360000000000006</c:v>
                </c:pt>
                <c:pt idx="24">
                  <c:v>0.76</c:v>
                </c:pt>
                <c:pt idx="25">
                  <c:v>0.75639999999999996</c:v>
                </c:pt>
                <c:pt idx="26">
                  <c:v>0.75280000000000002</c:v>
                </c:pt>
                <c:pt idx="27">
                  <c:v>0.74919999999999998</c:v>
                </c:pt>
                <c:pt idx="28">
                  <c:v>0.74560000000000004</c:v>
                </c:pt>
                <c:pt idx="29">
                  <c:v>0.74199999999999999</c:v>
                </c:pt>
                <c:pt idx="30">
                  <c:v>0.73839999999999995</c:v>
                </c:pt>
                <c:pt idx="31">
                  <c:v>0.73480000000000001</c:v>
                </c:pt>
                <c:pt idx="32">
                  <c:v>0.73119999999999996</c:v>
                </c:pt>
                <c:pt idx="33">
                  <c:v>0.72760000000000002</c:v>
                </c:pt>
                <c:pt idx="34">
                  <c:v>0.72399999999999998</c:v>
                </c:pt>
                <c:pt idx="35">
                  <c:v>0.72039999999999993</c:v>
                </c:pt>
                <c:pt idx="36">
                  <c:v>0.71679999999999999</c:v>
                </c:pt>
                <c:pt idx="37">
                  <c:v>0.71320000000000006</c:v>
                </c:pt>
                <c:pt idx="38">
                  <c:v>0.70960000000000001</c:v>
                </c:pt>
                <c:pt idx="39">
                  <c:v>0.70599999999999996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314-43D6-9078-648F925D4CBA}"/>
            </c:ext>
          </c:extLst>
        </c:ser>
        <c:ser>
          <c:idx val="10"/>
          <c:order val="10"/>
          <c:tx>
            <c:strRef>
              <c:f>Plots!$AT$17</c:f>
              <c:strCache>
                <c:ptCount val="1"/>
                <c:pt idx="0">
                  <c:v>0.055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Plots!$AU$17:$CH$17</c:f>
              <c:numCache>
                <c:formatCode>General</c:formatCode>
                <c:ptCount val="40"/>
                <c:pt idx="0">
                  <c:v>0.84672727272727266</c:v>
                </c:pt>
                <c:pt idx="1">
                  <c:v>0.84345454545454546</c:v>
                </c:pt>
                <c:pt idx="2">
                  <c:v>0.84018181818181814</c:v>
                </c:pt>
                <c:pt idx="3">
                  <c:v>0.83690909090909094</c:v>
                </c:pt>
                <c:pt idx="4">
                  <c:v>0.83363636363636362</c:v>
                </c:pt>
                <c:pt idx="5">
                  <c:v>0.8303636363636363</c:v>
                </c:pt>
                <c:pt idx="6">
                  <c:v>0.8270909090909091</c:v>
                </c:pt>
                <c:pt idx="7">
                  <c:v>0.82381818181818178</c:v>
                </c:pt>
                <c:pt idx="8">
                  <c:v>0.82054545454545458</c:v>
                </c:pt>
                <c:pt idx="9">
                  <c:v>0.81727272727272726</c:v>
                </c:pt>
                <c:pt idx="10">
                  <c:v>0.81399999999999995</c:v>
                </c:pt>
                <c:pt idx="11">
                  <c:v>0.81072727272727274</c:v>
                </c:pt>
                <c:pt idx="12">
                  <c:v>0.80745454545454542</c:v>
                </c:pt>
                <c:pt idx="13">
                  <c:v>0.80418181818181811</c:v>
                </c:pt>
                <c:pt idx="14">
                  <c:v>0.8009090909090909</c:v>
                </c:pt>
                <c:pt idx="15">
                  <c:v>0.79763636363636359</c:v>
                </c:pt>
                <c:pt idx="16">
                  <c:v>0.79436363636363638</c:v>
                </c:pt>
                <c:pt idx="17">
                  <c:v>0.79109090909090907</c:v>
                </c:pt>
                <c:pt idx="18">
                  <c:v>0.78781818181818175</c:v>
                </c:pt>
                <c:pt idx="19">
                  <c:v>0.78454545454545455</c:v>
                </c:pt>
                <c:pt idx="20">
                  <c:v>0.78127272727272723</c:v>
                </c:pt>
                <c:pt idx="21">
                  <c:v>0.77800000000000002</c:v>
                </c:pt>
                <c:pt idx="22">
                  <c:v>0.77472727272727271</c:v>
                </c:pt>
                <c:pt idx="23">
                  <c:v>0.77145454545454539</c:v>
                </c:pt>
                <c:pt idx="24">
                  <c:v>0.76818181818181819</c:v>
                </c:pt>
                <c:pt idx="25">
                  <c:v>0.76490909090909087</c:v>
                </c:pt>
                <c:pt idx="26">
                  <c:v>0.76163636363636367</c:v>
                </c:pt>
                <c:pt idx="27">
                  <c:v>0.75836363636363635</c:v>
                </c:pt>
                <c:pt idx="28">
                  <c:v>0.75509090909090903</c:v>
                </c:pt>
                <c:pt idx="29">
                  <c:v>0.75181818181818183</c:v>
                </c:pt>
                <c:pt idx="30">
                  <c:v>0.74854545454545451</c:v>
                </c:pt>
                <c:pt idx="31">
                  <c:v>0.74527272727272731</c:v>
                </c:pt>
                <c:pt idx="32">
                  <c:v>0.74199999999999999</c:v>
                </c:pt>
                <c:pt idx="33">
                  <c:v>0.73872727272727268</c:v>
                </c:pt>
                <c:pt idx="34">
                  <c:v>0.73545454545454547</c:v>
                </c:pt>
                <c:pt idx="35">
                  <c:v>0.73218181818181816</c:v>
                </c:pt>
                <c:pt idx="36">
                  <c:v>0.72890909090909095</c:v>
                </c:pt>
                <c:pt idx="37">
                  <c:v>0.72563636363636363</c:v>
                </c:pt>
                <c:pt idx="38">
                  <c:v>0.72236363636363632</c:v>
                </c:pt>
                <c:pt idx="39">
                  <c:v>0.71909090909090911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314-43D6-9078-648F925D4CBA}"/>
            </c:ext>
          </c:extLst>
        </c:ser>
        <c:ser>
          <c:idx val="11"/>
          <c:order val="11"/>
          <c:tx>
            <c:strRef>
              <c:f>Plots!$AT$18</c:f>
              <c:strCache>
                <c:ptCount val="1"/>
                <c:pt idx="0">
                  <c:v>0.060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Plots!$AU$18:$CH$18</c:f>
              <c:numCache>
                <c:formatCode>General</c:formatCode>
                <c:ptCount val="40"/>
                <c:pt idx="0">
                  <c:v>0.84699999999999998</c:v>
                </c:pt>
                <c:pt idx="1">
                  <c:v>0.84399999999999997</c:v>
                </c:pt>
                <c:pt idx="2">
                  <c:v>0.84099999999999997</c:v>
                </c:pt>
                <c:pt idx="3">
                  <c:v>0.83799999999999997</c:v>
                </c:pt>
                <c:pt idx="4">
                  <c:v>0.83499999999999996</c:v>
                </c:pt>
                <c:pt idx="5">
                  <c:v>0.83199999999999996</c:v>
                </c:pt>
                <c:pt idx="6">
                  <c:v>0.82899999999999996</c:v>
                </c:pt>
                <c:pt idx="7">
                  <c:v>0.82599999999999996</c:v>
                </c:pt>
                <c:pt idx="8">
                  <c:v>0.82299999999999995</c:v>
                </c:pt>
                <c:pt idx="9">
                  <c:v>0.82</c:v>
                </c:pt>
                <c:pt idx="10">
                  <c:v>0.81699999999999995</c:v>
                </c:pt>
                <c:pt idx="11">
                  <c:v>0.81399999999999995</c:v>
                </c:pt>
                <c:pt idx="12">
                  <c:v>0.81099999999999994</c:v>
                </c:pt>
                <c:pt idx="13">
                  <c:v>0.80799999999999994</c:v>
                </c:pt>
                <c:pt idx="14">
                  <c:v>0.80499999999999994</c:v>
                </c:pt>
                <c:pt idx="15">
                  <c:v>0.80199999999999994</c:v>
                </c:pt>
                <c:pt idx="16">
                  <c:v>0.79899999999999993</c:v>
                </c:pt>
                <c:pt idx="17">
                  <c:v>0.79599999999999993</c:v>
                </c:pt>
                <c:pt idx="18">
                  <c:v>0.79299999999999993</c:v>
                </c:pt>
                <c:pt idx="19">
                  <c:v>0.79</c:v>
                </c:pt>
                <c:pt idx="20">
                  <c:v>0.78699999999999992</c:v>
                </c:pt>
                <c:pt idx="21">
                  <c:v>0.78400000000000003</c:v>
                </c:pt>
                <c:pt idx="22">
                  <c:v>0.78100000000000003</c:v>
                </c:pt>
                <c:pt idx="23">
                  <c:v>0.77800000000000002</c:v>
                </c:pt>
                <c:pt idx="24">
                  <c:v>0.77500000000000002</c:v>
                </c:pt>
                <c:pt idx="25">
                  <c:v>0.77200000000000002</c:v>
                </c:pt>
                <c:pt idx="26">
                  <c:v>0.76900000000000002</c:v>
                </c:pt>
                <c:pt idx="27">
                  <c:v>0.76600000000000001</c:v>
                </c:pt>
                <c:pt idx="28">
                  <c:v>0.76300000000000001</c:v>
                </c:pt>
                <c:pt idx="29">
                  <c:v>0.76</c:v>
                </c:pt>
                <c:pt idx="30">
                  <c:v>0.75700000000000001</c:v>
                </c:pt>
                <c:pt idx="31">
                  <c:v>0.754</c:v>
                </c:pt>
                <c:pt idx="32">
                  <c:v>0.751</c:v>
                </c:pt>
                <c:pt idx="33">
                  <c:v>0.748</c:v>
                </c:pt>
                <c:pt idx="34">
                  <c:v>0.745</c:v>
                </c:pt>
                <c:pt idx="35">
                  <c:v>0.74199999999999999</c:v>
                </c:pt>
                <c:pt idx="36">
                  <c:v>0.73899999999999999</c:v>
                </c:pt>
                <c:pt idx="37">
                  <c:v>0.73599999999999999</c:v>
                </c:pt>
                <c:pt idx="38">
                  <c:v>0.73299999999999998</c:v>
                </c:pt>
                <c:pt idx="39">
                  <c:v>0.73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314-43D6-9078-648F925D4CBA}"/>
            </c:ext>
          </c:extLst>
        </c:ser>
        <c:ser>
          <c:idx val="12"/>
          <c:order val="12"/>
          <c:tx>
            <c:strRef>
              <c:f>Plots!$AT$19</c:f>
              <c:strCache>
                <c:ptCount val="1"/>
                <c:pt idx="0">
                  <c:v>0.065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Plots!$AU$19:$CH$19</c:f>
              <c:numCache>
                <c:formatCode>General</c:formatCode>
                <c:ptCount val="40"/>
                <c:pt idx="0">
                  <c:v>0.84723076923076923</c:v>
                </c:pt>
                <c:pt idx="1">
                  <c:v>0.84446153846153849</c:v>
                </c:pt>
                <c:pt idx="2">
                  <c:v>0.84169230769230763</c:v>
                </c:pt>
                <c:pt idx="3">
                  <c:v>0.83892307692307688</c:v>
                </c:pt>
                <c:pt idx="4">
                  <c:v>0.83615384615384614</c:v>
                </c:pt>
                <c:pt idx="5">
                  <c:v>0.83338461538461539</c:v>
                </c:pt>
                <c:pt idx="6">
                  <c:v>0.83061538461538464</c:v>
                </c:pt>
                <c:pt idx="7">
                  <c:v>0.82784615384615379</c:v>
                </c:pt>
                <c:pt idx="8">
                  <c:v>0.82507692307692304</c:v>
                </c:pt>
                <c:pt idx="9">
                  <c:v>0.8223076923076923</c:v>
                </c:pt>
                <c:pt idx="10">
                  <c:v>0.81953846153846155</c:v>
                </c:pt>
                <c:pt idx="11">
                  <c:v>0.8167692307692308</c:v>
                </c:pt>
                <c:pt idx="12">
                  <c:v>0.81399999999999995</c:v>
                </c:pt>
                <c:pt idx="13">
                  <c:v>0.8112307692307692</c:v>
                </c:pt>
                <c:pt idx="14">
                  <c:v>0.80846153846153845</c:v>
                </c:pt>
                <c:pt idx="15">
                  <c:v>0.80569230769230771</c:v>
                </c:pt>
                <c:pt idx="16">
                  <c:v>0.80292307692307685</c:v>
                </c:pt>
                <c:pt idx="17">
                  <c:v>0.8001538461538461</c:v>
                </c:pt>
                <c:pt idx="18">
                  <c:v>0.79738461538461536</c:v>
                </c:pt>
                <c:pt idx="19">
                  <c:v>0.79461538461538461</c:v>
                </c:pt>
                <c:pt idx="20">
                  <c:v>0.79184615384615387</c:v>
                </c:pt>
                <c:pt idx="21">
                  <c:v>0.78907692307692301</c:v>
                </c:pt>
                <c:pt idx="22">
                  <c:v>0.78630769230769226</c:v>
                </c:pt>
                <c:pt idx="23">
                  <c:v>0.78353846153846152</c:v>
                </c:pt>
                <c:pt idx="24">
                  <c:v>0.78076923076923077</c:v>
                </c:pt>
                <c:pt idx="25">
                  <c:v>0.77800000000000002</c:v>
                </c:pt>
                <c:pt idx="26">
                  <c:v>0.77523076923076917</c:v>
                </c:pt>
                <c:pt idx="27">
                  <c:v>0.77246153846153842</c:v>
                </c:pt>
                <c:pt idx="28">
                  <c:v>0.76969230769230768</c:v>
                </c:pt>
                <c:pt idx="29">
                  <c:v>0.76692307692307693</c:v>
                </c:pt>
                <c:pt idx="30">
                  <c:v>0.76415384615384618</c:v>
                </c:pt>
                <c:pt idx="31">
                  <c:v>0.76138461538461533</c:v>
                </c:pt>
                <c:pt idx="32">
                  <c:v>0.75861538461538458</c:v>
                </c:pt>
                <c:pt idx="33">
                  <c:v>0.75584615384615383</c:v>
                </c:pt>
                <c:pt idx="34">
                  <c:v>0.75307692307692309</c:v>
                </c:pt>
                <c:pt idx="35">
                  <c:v>0.75030769230769234</c:v>
                </c:pt>
                <c:pt idx="36">
                  <c:v>0.74753846153846149</c:v>
                </c:pt>
                <c:pt idx="37">
                  <c:v>0.74476923076923074</c:v>
                </c:pt>
                <c:pt idx="38">
                  <c:v>0.74199999999999999</c:v>
                </c:pt>
                <c:pt idx="39">
                  <c:v>0.73923076923076925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314-43D6-9078-648F925D4CBA}"/>
            </c:ext>
          </c:extLst>
        </c:ser>
        <c:ser>
          <c:idx val="13"/>
          <c:order val="13"/>
          <c:tx>
            <c:strRef>
              <c:f>Plots!$AT$20</c:f>
              <c:strCache>
                <c:ptCount val="1"/>
                <c:pt idx="0">
                  <c:v>0.070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Plots!$AU$20:$CH$20</c:f>
              <c:numCache>
                <c:formatCode>General</c:formatCode>
                <c:ptCount val="40"/>
                <c:pt idx="0">
                  <c:v>0.84742857142857142</c:v>
                </c:pt>
                <c:pt idx="1">
                  <c:v>0.84485714285714286</c:v>
                </c:pt>
                <c:pt idx="2">
                  <c:v>0.8422857142857143</c:v>
                </c:pt>
                <c:pt idx="3">
                  <c:v>0.83971428571428575</c:v>
                </c:pt>
                <c:pt idx="4">
                  <c:v>0.83714285714285708</c:v>
                </c:pt>
                <c:pt idx="5">
                  <c:v>0.83457142857142852</c:v>
                </c:pt>
                <c:pt idx="6">
                  <c:v>0.83199999999999996</c:v>
                </c:pt>
                <c:pt idx="7">
                  <c:v>0.8294285714285714</c:v>
                </c:pt>
                <c:pt idx="8">
                  <c:v>0.82685714285714285</c:v>
                </c:pt>
                <c:pt idx="9">
                  <c:v>0.82428571428571429</c:v>
                </c:pt>
                <c:pt idx="10">
                  <c:v>0.82171428571428573</c:v>
                </c:pt>
                <c:pt idx="11">
                  <c:v>0.81914285714285717</c:v>
                </c:pt>
                <c:pt idx="12">
                  <c:v>0.8165714285714285</c:v>
                </c:pt>
                <c:pt idx="13">
                  <c:v>0.81399999999999995</c:v>
                </c:pt>
                <c:pt idx="14">
                  <c:v>0.81142857142857139</c:v>
                </c:pt>
                <c:pt idx="15">
                  <c:v>0.80885714285714283</c:v>
                </c:pt>
                <c:pt idx="16">
                  <c:v>0.80628571428571427</c:v>
                </c:pt>
                <c:pt idx="17">
                  <c:v>0.80371428571428571</c:v>
                </c:pt>
                <c:pt idx="18">
                  <c:v>0.80114285714285716</c:v>
                </c:pt>
                <c:pt idx="19">
                  <c:v>0.7985714285714286</c:v>
                </c:pt>
                <c:pt idx="20">
                  <c:v>0.79600000000000004</c:v>
                </c:pt>
                <c:pt idx="21">
                  <c:v>0.79342857142857137</c:v>
                </c:pt>
                <c:pt idx="22">
                  <c:v>0.79085714285714281</c:v>
                </c:pt>
                <c:pt idx="23">
                  <c:v>0.78828571428571426</c:v>
                </c:pt>
                <c:pt idx="24">
                  <c:v>0.7857142857142857</c:v>
                </c:pt>
                <c:pt idx="25">
                  <c:v>0.78314285714285714</c:v>
                </c:pt>
                <c:pt idx="26">
                  <c:v>0.78057142857142858</c:v>
                </c:pt>
                <c:pt idx="27">
                  <c:v>0.77800000000000002</c:v>
                </c:pt>
                <c:pt idx="28">
                  <c:v>0.77542857142857147</c:v>
                </c:pt>
                <c:pt idx="29">
                  <c:v>0.77285714285714291</c:v>
                </c:pt>
                <c:pt idx="30">
                  <c:v>0.77028571428571424</c:v>
                </c:pt>
                <c:pt idx="31">
                  <c:v>0.76771428571428568</c:v>
                </c:pt>
                <c:pt idx="32">
                  <c:v>0.76514285714285712</c:v>
                </c:pt>
                <c:pt idx="33">
                  <c:v>0.76257142857142857</c:v>
                </c:pt>
                <c:pt idx="34">
                  <c:v>0.76</c:v>
                </c:pt>
                <c:pt idx="35">
                  <c:v>0.75742857142857145</c:v>
                </c:pt>
                <c:pt idx="36">
                  <c:v>0.75485714285714289</c:v>
                </c:pt>
                <c:pt idx="37">
                  <c:v>0.75228571428571422</c:v>
                </c:pt>
                <c:pt idx="38">
                  <c:v>0.74971428571428567</c:v>
                </c:pt>
                <c:pt idx="39">
                  <c:v>0.74714285714285711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5314-43D6-9078-648F925D4CBA}"/>
            </c:ext>
          </c:extLst>
        </c:ser>
        <c:ser>
          <c:idx val="14"/>
          <c:order val="14"/>
          <c:tx>
            <c:strRef>
              <c:f>Plots!$AT$21</c:f>
              <c:strCache>
                <c:ptCount val="1"/>
                <c:pt idx="0">
                  <c:v>0.075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Plots!$AU$21:$CH$21</c:f>
              <c:numCache>
                <c:formatCode>General</c:formatCode>
                <c:ptCount val="40"/>
                <c:pt idx="0">
                  <c:v>0.84760000000000002</c:v>
                </c:pt>
                <c:pt idx="1">
                  <c:v>0.84519999999999995</c:v>
                </c:pt>
                <c:pt idx="2">
                  <c:v>0.84279999999999999</c:v>
                </c:pt>
                <c:pt idx="3">
                  <c:v>0.84039999999999992</c:v>
                </c:pt>
                <c:pt idx="4">
                  <c:v>0.83799999999999997</c:v>
                </c:pt>
                <c:pt idx="5">
                  <c:v>0.83560000000000001</c:v>
                </c:pt>
                <c:pt idx="6">
                  <c:v>0.83319999999999994</c:v>
                </c:pt>
                <c:pt idx="7">
                  <c:v>0.83079999999999998</c:v>
                </c:pt>
                <c:pt idx="8">
                  <c:v>0.82840000000000003</c:v>
                </c:pt>
                <c:pt idx="9">
                  <c:v>0.82599999999999996</c:v>
                </c:pt>
                <c:pt idx="10">
                  <c:v>0.8236</c:v>
                </c:pt>
                <c:pt idx="11">
                  <c:v>0.82119999999999993</c:v>
                </c:pt>
                <c:pt idx="12">
                  <c:v>0.81879999999999997</c:v>
                </c:pt>
                <c:pt idx="13">
                  <c:v>0.81640000000000001</c:v>
                </c:pt>
                <c:pt idx="14">
                  <c:v>0.81399999999999995</c:v>
                </c:pt>
                <c:pt idx="15">
                  <c:v>0.81159999999999999</c:v>
                </c:pt>
                <c:pt idx="16">
                  <c:v>0.80920000000000003</c:v>
                </c:pt>
                <c:pt idx="17">
                  <c:v>0.80679999999999996</c:v>
                </c:pt>
                <c:pt idx="18">
                  <c:v>0.8044</c:v>
                </c:pt>
                <c:pt idx="19">
                  <c:v>0.80199999999999994</c:v>
                </c:pt>
                <c:pt idx="20">
                  <c:v>0.79959999999999998</c:v>
                </c:pt>
                <c:pt idx="21">
                  <c:v>0.79720000000000002</c:v>
                </c:pt>
                <c:pt idx="22">
                  <c:v>0.79479999999999995</c:v>
                </c:pt>
                <c:pt idx="23">
                  <c:v>0.79239999999999999</c:v>
                </c:pt>
                <c:pt idx="24">
                  <c:v>0.79</c:v>
                </c:pt>
                <c:pt idx="25">
                  <c:v>0.78759999999999997</c:v>
                </c:pt>
                <c:pt idx="26">
                  <c:v>0.78520000000000001</c:v>
                </c:pt>
                <c:pt idx="27">
                  <c:v>0.78279999999999994</c:v>
                </c:pt>
                <c:pt idx="28">
                  <c:v>0.78039999999999998</c:v>
                </c:pt>
                <c:pt idx="29">
                  <c:v>0.77800000000000002</c:v>
                </c:pt>
                <c:pt idx="30">
                  <c:v>0.77559999999999996</c:v>
                </c:pt>
                <c:pt idx="31">
                  <c:v>0.7732</c:v>
                </c:pt>
                <c:pt idx="32">
                  <c:v>0.77079999999999993</c:v>
                </c:pt>
                <c:pt idx="33">
                  <c:v>0.76839999999999997</c:v>
                </c:pt>
                <c:pt idx="34">
                  <c:v>0.76600000000000001</c:v>
                </c:pt>
                <c:pt idx="35">
                  <c:v>0.76359999999999995</c:v>
                </c:pt>
                <c:pt idx="36">
                  <c:v>0.76119999999999999</c:v>
                </c:pt>
                <c:pt idx="37">
                  <c:v>0.75879999999999992</c:v>
                </c:pt>
                <c:pt idx="38">
                  <c:v>0.75639999999999996</c:v>
                </c:pt>
                <c:pt idx="39">
                  <c:v>0.754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5314-43D6-9078-648F925D4CBA}"/>
            </c:ext>
          </c:extLst>
        </c:ser>
        <c:ser>
          <c:idx val="15"/>
          <c:order val="15"/>
          <c:tx>
            <c:strRef>
              <c:f>Plots!$AT$22</c:f>
              <c:strCache>
                <c:ptCount val="1"/>
                <c:pt idx="0">
                  <c:v>0.080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Plots!$AU$22:$CH$22</c:f>
              <c:numCache>
                <c:formatCode>General</c:formatCode>
                <c:ptCount val="40"/>
                <c:pt idx="0">
                  <c:v>0.84775</c:v>
                </c:pt>
                <c:pt idx="1">
                  <c:v>0.84550000000000003</c:v>
                </c:pt>
                <c:pt idx="2">
                  <c:v>0.84324999999999994</c:v>
                </c:pt>
                <c:pt idx="3">
                  <c:v>0.84099999999999997</c:v>
                </c:pt>
                <c:pt idx="4">
                  <c:v>0.83875</c:v>
                </c:pt>
                <c:pt idx="5">
                  <c:v>0.83650000000000002</c:v>
                </c:pt>
                <c:pt idx="6">
                  <c:v>0.83424999999999994</c:v>
                </c:pt>
                <c:pt idx="7">
                  <c:v>0.83199999999999996</c:v>
                </c:pt>
                <c:pt idx="8">
                  <c:v>0.82974999999999999</c:v>
                </c:pt>
                <c:pt idx="9">
                  <c:v>0.82750000000000001</c:v>
                </c:pt>
                <c:pt idx="10">
                  <c:v>0.82524999999999993</c:v>
                </c:pt>
                <c:pt idx="11">
                  <c:v>0.82299999999999995</c:v>
                </c:pt>
                <c:pt idx="12">
                  <c:v>0.82074999999999998</c:v>
                </c:pt>
                <c:pt idx="13">
                  <c:v>0.81850000000000001</c:v>
                </c:pt>
                <c:pt idx="14">
                  <c:v>0.81625000000000003</c:v>
                </c:pt>
                <c:pt idx="15">
                  <c:v>0.81399999999999995</c:v>
                </c:pt>
                <c:pt idx="16">
                  <c:v>0.81174999999999997</c:v>
                </c:pt>
                <c:pt idx="17">
                  <c:v>0.8095</c:v>
                </c:pt>
                <c:pt idx="18">
                  <c:v>0.80725000000000002</c:v>
                </c:pt>
                <c:pt idx="19">
                  <c:v>0.80499999999999994</c:v>
                </c:pt>
                <c:pt idx="20">
                  <c:v>0.80274999999999996</c:v>
                </c:pt>
                <c:pt idx="21">
                  <c:v>0.80049999999999999</c:v>
                </c:pt>
                <c:pt idx="22">
                  <c:v>0.79825000000000002</c:v>
                </c:pt>
                <c:pt idx="23">
                  <c:v>0.79600000000000004</c:v>
                </c:pt>
                <c:pt idx="24">
                  <c:v>0.79374999999999996</c:v>
                </c:pt>
                <c:pt idx="25">
                  <c:v>0.79149999999999998</c:v>
                </c:pt>
                <c:pt idx="26">
                  <c:v>0.78925000000000001</c:v>
                </c:pt>
                <c:pt idx="27">
                  <c:v>0.78699999999999992</c:v>
                </c:pt>
                <c:pt idx="28">
                  <c:v>0.78474999999999995</c:v>
                </c:pt>
                <c:pt idx="29">
                  <c:v>0.78249999999999997</c:v>
                </c:pt>
                <c:pt idx="30">
                  <c:v>0.78025</c:v>
                </c:pt>
                <c:pt idx="31">
                  <c:v>0.77800000000000002</c:v>
                </c:pt>
                <c:pt idx="32">
                  <c:v>0.77574999999999994</c:v>
                </c:pt>
                <c:pt idx="33">
                  <c:v>0.77349999999999997</c:v>
                </c:pt>
                <c:pt idx="34">
                  <c:v>0.77124999999999999</c:v>
                </c:pt>
                <c:pt idx="35">
                  <c:v>0.76900000000000002</c:v>
                </c:pt>
                <c:pt idx="36">
                  <c:v>0.76675000000000004</c:v>
                </c:pt>
                <c:pt idx="37">
                  <c:v>0.76449999999999996</c:v>
                </c:pt>
                <c:pt idx="38">
                  <c:v>0.76224999999999998</c:v>
                </c:pt>
                <c:pt idx="39">
                  <c:v>0.76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5314-43D6-9078-648F925D4CBA}"/>
            </c:ext>
          </c:extLst>
        </c:ser>
        <c:ser>
          <c:idx val="16"/>
          <c:order val="16"/>
          <c:tx>
            <c:strRef>
              <c:f>Plots!$AT$23</c:f>
              <c:strCache>
                <c:ptCount val="1"/>
                <c:pt idx="0">
                  <c:v>0.085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Plots!$AU$23:$CH$23</c:f>
              <c:numCache>
                <c:formatCode>General</c:formatCode>
                <c:ptCount val="40"/>
                <c:pt idx="0">
                  <c:v>0.84788235294117642</c:v>
                </c:pt>
                <c:pt idx="1">
                  <c:v>0.84576470588235297</c:v>
                </c:pt>
                <c:pt idx="2">
                  <c:v>0.84364705882352942</c:v>
                </c:pt>
                <c:pt idx="3">
                  <c:v>0.84152941176470586</c:v>
                </c:pt>
                <c:pt idx="4">
                  <c:v>0.8394117647058823</c:v>
                </c:pt>
                <c:pt idx="5">
                  <c:v>0.83729411764705886</c:v>
                </c:pt>
                <c:pt idx="6">
                  <c:v>0.8351764705882353</c:v>
                </c:pt>
                <c:pt idx="7">
                  <c:v>0.83305882352941174</c:v>
                </c:pt>
                <c:pt idx="8">
                  <c:v>0.83094117647058818</c:v>
                </c:pt>
                <c:pt idx="9">
                  <c:v>0.82882352941176474</c:v>
                </c:pt>
                <c:pt idx="10">
                  <c:v>0.82670588235294118</c:v>
                </c:pt>
                <c:pt idx="11">
                  <c:v>0.82458823529411762</c:v>
                </c:pt>
                <c:pt idx="12">
                  <c:v>0.82247058823529406</c:v>
                </c:pt>
                <c:pt idx="13">
                  <c:v>0.82035294117647062</c:v>
                </c:pt>
                <c:pt idx="14">
                  <c:v>0.81823529411764706</c:v>
                </c:pt>
                <c:pt idx="15">
                  <c:v>0.8161176470588235</c:v>
                </c:pt>
                <c:pt idx="16">
                  <c:v>0.81399999999999995</c:v>
                </c:pt>
                <c:pt idx="17">
                  <c:v>0.8118823529411765</c:v>
                </c:pt>
                <c:pt idx="18">
                  <c:v>0.80976470588235294</c:v>
                </c:pt>
                <c:pt idx="19">
                  <c:v>0.80764705882352938</c:v>
                </c:pt>
                <c:pt idx="20">
                  <c:v>0.80552941176470583</c:v>
                </c:pt>
                <c:pt idx="21">
                  <c:v>0.80341176470588238</c:v>
                </c:pt>
                <c:pt idx="22">
                  <c:v>0.80129411764705882</c:v>
                </c:pt>
                <c:pt idx="23">
                  <c:v>0.79917647058823527</c:v>
                </c:pt>
                <c:pt idx="24">
                  <c:v>0.79705882352941171</c:v>
                </c:pt>
                <c:pt idx="25">
                  <c:v>0.79494117647058826</c:v>
                </c:pt>
                <c:pt idx="26">
                  <c:v>0.7928235294117647</c:v>
                </c:pt>
                <c:pt idx="27">
                  <c:v>0.79070588235294115</c:v>
                </c:pt>
                <c:pt idx="28">
                  <c:v>0.78858823529411759</c:v>
                </c:pt>
                <c:pt idx="29">
                  <c:v>0.78647058823529414</c:v>
                </c:pt>
                <c:pt idx="30">
                  <c:v>0.78435294117647059</c:v>
                </c:pt>
                <c:pt idx="31">
                  <c:v>0.78223529411764703</c:v>
                </c:pt>
                <c:pt idx="32">
                  <c:v>0.78011764705882347</c:v>
                </c:pt>
                <c:pt idx="33">
                  <c:v>0.77800000000000002</c:v>
                </c:pt>
                <c:pt idx="34">
                  <c:v>0.77588235294117647</c:v>
                </c:pt>
                <c:pt idx="35">
                  <c:v>0.77376470588235291</c:v>
                </c:pt>
                <c:pt idx="36">
                  <c:v>0.77164705882352935</c:v>
                </c:pt>
                <c:pt idx="37">
                  <c:v>0.76952941176470591</c:v>
                </c:pt>
                <c:pt idx="38">
                  <c:v>0.76741176470588235</c:v>
                </c:pt>
                <c:pt idx="39">
                  <c:v>0.76529411764705879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5314-43D6-9078-648F925D4CBA}"/>
            </c:ext>
          </c:extLst>
        </c:ser>
        <c:ser>
          <c:idx val="17"/>
          <c:order val="17"/>
          <c:tx>
            <c:strRef>
              <c:f>Plots!$AT$24</c:f>
              <c:strCache>
                <c:ptCount val="1"/>
                <c:pt idx="0">
                  <c:v>0.090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Plots!$AU$24:$CH$24</c:f>
              <c:numCache>
                <c:formatCode>General</c:formatCode>
                <c:ptCount val="40"/>
                <c:pt idx="0">
                  <c:v>0.84799999999999998</c:v>
                </c:pt>
                <c:pt idx="1">
                  <c:v>0.84599999999999997</c:v>
                </c:pt>
                <c:pt idx="2">
                  <c:v>0.84399999999999997</c:v>
                </c:pt>
                <c:pt idx="3">
                  <c:v>0.84199999999999997</c:v>
                </c:pt>
                <c:pt idx="4">
                  <c:v>0.84</c:v>
                </c:pt>
                <c:pt idx="5">
                  <c:v>0.83799999999999997</c:v>
                </c:pt>
                <c:pt idx="6">
                  <c:v>0.83599999999999997</c:v>
                </c:pt>
                <c:pt idx="7">
                  <c:v>0.83399999999999996</c:v>
                </c:pt>
                <c:pt idx="8">
                  <c:v>0.83199999999999996</c:v>
                </c:pt>
                <c:pt idx="9">
                  <c:v>0.83</c:v>
                </c:pt>
                <c:pt idx="10">
                  <c:v>0.82799999999999996</c:v>
                </c:pt>
                <c:pt idx="11">
                  <c:v>0.82599999999999996</c:v>
                </c:pt>
                <c:pt idx="12">
                  <c:v>0.82399999999999995</c:v>
                </c:pt>
                <c:pt idx="13">
                  <c:v>0.82199999999999995</c:v>
                </c:pt>
                <c:pt idx="14">
                  <c:v>0.82</c:v>
                </c:pt>
                <c:pt idx="15">
                  <c:v>0.81799999999999995</c:v>
                </c:pt>
                <c:pt idx="16">
                  <c:v>0.81599999999999995</c:v>
                </c:pt>
                <c:pt idx="17">
                  <c:v>0.81399999999999995</c:v>
                </c:pt>
                <c:pt idx="18">
                  <c:v>0.81199999999999994</c:v>
                </c:pt>
                <c:pt idx="19">
                  <c:v>0.80999999999999994</c:v>
                </c:pt>
                <c:pt idx="20">
                  <c:v>0.80799999999999994</c:v>
                </c:pt>
                <c:pt idx="21">
                  <c:v>0.80599999999999994</c:v>
                </c:pt>
                <c:pt idx="22">
                  <c:v>0.80399999999999994</c:v>
                </c:pt>
                <c:pt idx="23">
                  <c:v>0.80199999999999994</c:v>
                </c:pt>
                <c:pt idx="24">
                  <c:v>0.79999999999999993</c:v>
                </c:pt>
                <c:pt idx="25">
                  <c:v>0.79799999999999993</c:v>
                </c:pt>
                <c:pt idx="26">
                  <c:v>0.79599999999999993</c:v>
                </c:pt>
                <c:pt idx="27">
                  <c:v>0.79399999999999993</c:v>
                </c:pt>
                <c:pt idx="28">
                  <c:v>0.79200000000000004</c:v>
                </c:pt>
                <c:pt idx="29">
                  <c:v>0.79</c:v>
                </c:pt>
                <c:pt idx="30">
                  <c:v>0.78800000000000003</c:v>
                </c:pt>
                <c:pt idx="31">
                  <c:v>0.78600000000000003</c:v>
                </c:pt>
                <c:pt idx="32">
                  <c:v>0.78400000000000003</c:v>
                </c:pt>
                <c:pt idx="33">
                  <c:v>0.78200000000000003</c:v>
                </c:pt>
                <c:pt idx="34">
                  <c:v>0.78</c:v>
                </c:pt>
                <c:pt idx="35">
                  <c:v>0.77800000000000002</c:v>
                </c:pt>
                <c:pt idx="36">
                  <c:v>0.77600000000000002</c:v>
                </c:pt>
                <c:pt idx="37">
                  <c:v>0.77400000000000002</c:v>
                </c:pt>
                <c:pt idx="38">
                  <c:v>0.77200000000000002</c:v>
                </c:pt>
                <c:pt idx="39">
                  <c:v>0.77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314-43D6-9078-648F925D4CBA}"/>
            </c:ext>
          </c:extLst>
        </c:ser>
        <c:ser>
          <c:idx val="18"/>
          <c:order val="18"/>
          <c:tx>
            <c:strRef>
              <c:f>Plots!$AT$25</c:f>
              <c:strCache>
                <c:ptCount val="1"/>
                <c:pt idx="0">
                  <c:v>0.095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Plots!$AU$25:$CH$25</c:f>
              <c:numCache>
                <c:formatCode>General</c:formatCode>
                <c:ptCount val="40"/>
                <c:pt idx="0">
                  <c:v>0.8481052631578947</c:v>
                </c:pt>
                <c:pt idx="1">
                  <c:v>0.84621052631578941</c:v>
                </c:pt>
                <c:pt idx="2">
                  <c:v>0.84431578947368424</c:v>
                </c:pt>
                <c:pt idx="3">
                  <c:v>0.84242105263157896</c:v>
                </c:pt>
                <c:pt idx="4">
                  <c:v>0.84052631578947368</c:v>
                </c:pt>
                <c:pt idx="5">
                  <c:v>0.83863157894736839</c:v>
                </c:pt>
                <c:pt idx="6">
                  <c:v>0.83673684210526311</c:v>
                </c:pt>
                <c:pt idx="7">
                  <c:v>0.83484210526315783</c:v>
                </c:pt>
                <c:pt idx="8">
                  <c:v>0.83294736842105266</c:v>
                </c:pt>
                <c:pt idx="9">
                  <c:v>0.83105263157894738</c:v>
                </c:pt>
                <c:pt idx="10">
                  <c:v>0.82915789473684209</c:v>
                </c:pt>
                <c:pt idx="11">
                  <c:v>0.82726315789473681</c:v>
                </c:pt>
                <c:pt idx="12">
                  <c:v>0.82536842105263153</c:v>
                </c:pt>
                <c:pt idx="13">
                  <c:v>0.82347368421052625</c:v>
                </c:pt>
                <c:pt idx="14">
                  <c:v>0.82157894736842108</c:v>
                </c:pt>
                <c:pt idx="15">
                  <c:v>0.81968421052631579</c:v>
                </c:pt>
                <c:pt idx="16">
                  <c:v>0.81778947368421051</c:v>
                </c:pt>
                <c:pt idx="17">
                  <c:v>0.81589473684210523</c:v>
                </c:pt>
                <c:pt idx="18">
                  <c:v>0.81399999999999995</c:v>
                </c:pt>
                <c:pt idx="19">
                  <c:v>0.81210526315789466</c:v>
                </c:pt>
                <c:pt idx="20">
                  <c:v>0.81021052631578949</c:v>
                </c:pt>
                <c:pt idx="21">
                  <c:v>0.80831578947368421</c:v>
                </c:pt>
                <c:pt idx="22">
                  <c:v>0.80642105263157893</c:v>
                </c:pt>
                <c:pt idx="23">
                  <c:v>0.80452631578947364</c:v>
                </c:pt>
                <c:pt idx="24">
                  <c:v>0.80263157894736836</c:v>
                </c:pt>
                <c:pt idx="25">
                  <c:v>0.80073684210526319</c:v>
                </c:pt>
                <c:pt idx="26">
                  <c:v>0.79884210526315791</c:v>
                </c:pt>
                <c:pt idx="27">
                  <c:v>0.79694736842105263</c:v>
                </c:pt>
                <c:pt idx="28">
                  <c:v>0.79505263157894734</c:v>
                </c:pt>
                <c:pt idx="29">
                  <c:v>0.79315789473684206</c:v>
                </c:pt>
                <c:pt idx="30">
                  <c:v>0.79126315789473678</c:v>
                </c:pt>
                <c:pt idx="31">
                  <c:v>0.78936842105263161</c:v>
                </c:pt>
                <c:pt idx="32">
                  <c:v>0.78747368421052633</c:v>
                </c:pt>
                <c:pt idx="33">
                  <c:v>0.78557894736842104</c:v>
                </c:pt>
                <c:pt idx="34">
                  <c:v>0.78368421052631576</c:v>
                </c:pt>
                <c:pt idx="35">
                  <c:v>0.78178947368421048</c:v>
                </c:pt>
                <c:pt idx="36">
                  <c:v>0.7798947368421052</c:v>
                </c:pt>
                <c:pt idx="37">
                  <c:v>0.77800000000000002</c:v>
                </c:pt>
                <c:pt idx="38">
                  <c:v>0.77610526315789474</c:v>
                </c:pt>
                <c:pt idx="39">
                  <c:v>0.77421052631578946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5314-43D6-9078-648F925D4CBA}"/>
            </c:ext>
          </c:extLst>
        </c:ser>
        <c:ser>
          <c:idx val="19"/>
          <c:order val="19"/>
          <c:tx>
            <c:strRef>
              <c:f>Plots!$AT$26</c:f>
              <c:strCache>
                <c:ptCount val="1"/>
                <c:pt idx="0">
                  <c:v>0.100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Plots!$AU$26:$CH$26</c:f>
              <c:numCache>
                <c:formatCode>General</c:formatCode>
                <c:ptCount val="40"/>
                <c:pt idx="0">
                  <c:v>0.84819999999999995</c:v>
                </c:pt>
                <c:pt idx="1">
                  <c:v>0.84639999999999993</c:v>
                </c:pt>
                <c:pt idx="2">
                  <c:v>0.84460000000000002</c:v>
                </c:pt>
                <c:pt idx="3">
                  <c:v>0.84279999999999999</c:v>
                </c:pt>
                <c:pt idx="4">
                  <c:v>0.84099999999999997</c:v>
                </c:pt>
                <c:pt idx="5">
                  <c:v>0.83919999999999995</c:v>
                </c:pt>
                <c:pt idx="6">
                  <c:v>0.83739999999999992</c:v>
                </c:pt>
                <c:pt idx="7">
                  <c:v>0.83560000000000001</c:v>
                </c:pt>
                <c:pt idx="8">
                  <c:v>0.83379999999999999</c:v>
                </c:pt>
                <c:pt idx="9">
                  <c:v>0.83199999999999996</c:v>
                </c:pt>
                <c:pt idx="10">
                  <c:v>0.83019999999999994</c:v>
                </c:pt>
                <c:pt idx="11">
                  <c:v>0.82840000000000003</c:v>
                </c:pt>
                <c:pt idx="12">
                  <c:v>0.8266</c:v>
                </c:pt>
                <c:pt idx="13">
                  <c:v>0.82479999999999998</c:v>
                </c:pt>
                <c:pt idx="14">
                  <c:v>0.82299999999999995</c:v>
                </c:pt>
                <c:pt idx="15">
                  <c:v>0.82119999999999993</c:v>
                </c:pt>
                <c:pt idx="16">
                  <c:v>0.81940000000000002</c:v>
                </c:pt>
                <c:pt idx="17">
                  <c:v>0.81759999999999999</c:v>
                </c:pt>
                <c:pt idx="18">
                  <c:v>0.81579999999999997</c:v>
                </c:pt>
                <c:pt idx="19">
                  <c:v>0.81399999999999995</c:v>
                </c:pt>
                <c:pt idx="20">
                  <c:v>0.81220000000000003</c:v>
                </c:pt>
                <c:pt idx="21">
                  <c:v>0.81040000000000001</c:v>
                </c:pt>
                <c:pt idx="22">
                  <c:v>0.80859999999999999</c:v>
                </c:pt>
                <c:pt idx="23">
                  <c:v>0.80679999999999996</c:v>
                </c:pt>
                <c:pt idx="24">
                  <c:v>0.80499999999999994</c:v>
                </c:pt>
                <c:pt idx="25">
                  <c:v>0.80320000000000003</c:v>
                </c:pt>
                <c:pt idx="26">
                  <c:v>0.8014</c:v>
                </c:pt>
                <c:pt idx="27">
                  <c:v>0.79959999999999998</c:v>
                </c:pt>
                <c:pt idx="28">
                  <c:v>0.79779999999999995</c:v>
                </c:pt>
                <c:pt idx="29">
                  <c:v>0.79600000000000004</c:v>
                </c:pt>
                <c:pt idx="30">
                  <c:v>0.79420000000000002</c:v>
                </c:pt>
                <c:pt idx="31">
                  <c:v>0.79239999999999999</c:v>
                </c:pt>
                <c:pt idx="32">
                  <c:v>0.79059999999999997</c:v>
                </c:pt>
                <c:pt idx="33">
                  <c:v>0.78879999999999995</c:v>
                </c:pt>
                <c:pt idx="34">
                  <c:v>0.78700000000000003</c:v>
                </c:pt>
                <c:pt idx="35">
                  <c:v>0.78520000000000001</c:v>
                </c:pt>
                <c:pt idx="36">
                  <c:v>0.78339999999999999</c:v>
                </c:pt>
                <c:pt idx="37">
                  <c:v>0.78159999999999996</c:v>
                </c:pt>
                <c:pt idx="38">
                  <c:v>0.77980000000000005</c:v>
                </c:pt>
                <c:pt idx="39">
                  <c:v>0.77800000000000002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5314-43D6-9078-648F925D4CBA}"/>
            </c:ext>
          </c:extLst>
        </c:ser>
        <c:ser>
          <c:idx val="20"/>
          <c:order val="20"/>
          <c:tx>
            <c:strRef>
              <c:f>Plots!$AT$27</c:f>
              <c:strCache>
                <c:ptCount val="1"/>
                <c:pt idx="0">
                  <c:v>0.105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Plots!$AU$27:$CH$27</c:f>
              <c:numCache>
                <c:formatCode>General</c:formatCode>
                <c:ptCount val="40"/>
                <c:pt idx="0">
                  <c:v>0.84828571428571431</c:v>
                </c:pt>
                <c:pt idx="1">
                  <c:v>0.84657142857142853</c:v>
                </c:pt>
                <c:pt idx="2">
                  <c:v>0.84485714285714286</c:v>
                </c:pt>
                <c:pt idx="3">
                  <c:v>0.84314285714285708</c:v>
                </c:pt>
                <c:pt idx="4">
                  <c:v>0.84142857142857141</c:v>
                </c:pt>
                <c:pt idx="5">
                  <c:v>0.83971428571428575</c:v>
                </c:pt>
                <c:pt idx="6">
                  <c:v>0.83799999999999997</c:v>
                </c:pt>
                <c:pt idx="7">
                  <c:v>0.8362857142857143</c:v>
                </c:pt>
                <c:pt idx="8">
                  <c:v>0.83457142857142852</c:v>
                </c:pt>
                <c:pt idx="9">
                  <c:v>0.83285714285714285</c:v>
                </c:pt>
                <c:pt idx="10">
                  <c:v>0.83114285714285707</c:v>
                </c:pt>
                <c:pt idx="11">
                  <c:v>0.8294285714285714</c:v>
                </c:pt>
                <c:pt idx="12">
                  <c:v>0.82771428571428574</c:v>
                </c:pt>
                <c:pt idx="13">
                  <c:v>0.82599999999999996</c:v>
                </c:pt>
                <c:pt idx="14">
                  <c:v>0.82428571428571429</c:v>
                </c:pt>
                <c:pt idx="15">
                  <c:v>0.82257142857142851</c:v>
                </c:pt>
                <c:pt idx="16">
                  <c:v>0.82085714285714284</c:v>
                </c:pt>
                <c:pt idx="17">
                  <c:v>0.81914285714285717</c:v>
                </c:pt>
                <c:pt idx="18">
                  <c:v>0.81742857142857139</c:v>
                </c:pt>
                <c:pt idx="19">
                  <c:v>0.81571428571428573</c:v>
                </c:pt>
                <c:pt idx="20">
                  <c:v>0.81399999999999995</c:v>
                </c:pt>
                <c:pt idx="21">
                  <c:v>0.81228571428571428</c:v>
                </c:pt>
                <c:pt idx="22">
                  <c:v>0.8105714285714285</c:v>
                </c:pt>
                <c:pt idx="23">
                  <c:v>0.80885714285714283</c:v>
                </c:pt>
                <c:pt idx="24">
                  <c:v>0.80714285714285716</c:v>
                </c:pt>
                <c:pt idx="25">
                  <c:v>0.80542857142857138</c:v>
                </c:pt>
                <c:pt idx="26">
                  <c:v>0.80371428571428571</c:v>
                </c:pt>
                <c:pt idx="27">
                  <c:v>0.80199999999999994</c:v>
                </c:pt>
                <c:pt idx="28">
                  <c:v>0.80028571428571427</c:v>
                </c:pt>
                <c:pt idx="29">
                  <c:v>0.7985714285714286</c:v>
                </c:pt>
                <c:pt idx="30">
                  <c:v>0.79685714285714282</c:v>
                </c:pt>
                <c:pt idx="31">
                  <c:v>0.79514285714285715</c:v>
                </c:pt>
                <c:pt idx="32">
                  <c:v>0.79342857142857137</c:v>
                </c:pt>
                <c:pt idx="33">
                  <c:v>0.7917142857142857</c:v>
                </c:pt>
                <c:pt idx="34">
                  <c:v>0.79</c:v>
                </c:pt>
                <c:pt idx="35">
                  <c:v>0.78828571428571426</c:v>
                </c:pt>
                <c:pt idx="36">
                  <c:v>0.78657142857142859</c:v>
                </c:pt>
                <c:pt idx="37">
                  <c:v>0.78485714285714281</c:v>
                </c:pt>
                <c:pt idx="38">
                  <c:v>0.78314285714285714</c:v>
                </c:pt>
                <c:pt idx="39">
                  <c:v>0.78142857142857136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5314-43D6-9078-648F925D4CBA}"/>
            </c:ext>
          </c:extLst>
        </c:ser>
        <c:ser>
          <c:idx val="21"/>
          <c:order val="21"/>
          <c:tx>
            <c:strRef>
              <c:f>Plots!$AT$28</c:f>
              <c:strCache>
                <c:ptCount val="1"/>
                <c:pt idx="0">
                  <c:v>0.110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Plots!$AU$28:$CH$28</c:f>
              <c:numCache>
                <c:formatCode>General</c:formatCode>
                <c:ptCount val="40"/>
                <c:pt idx="0">
                  <c:v>0.84836363636363632</c:v>
                </c:pt>
                <c:pt idx="1">
                  <c:v>0.84672727272727266</c:v>
                </c:pt>
                <c:pt idx="2">
                  <c:v>0.84509090909090911</c:v>
                </c:pt>
                <c:pt idx="3">
                  <c:v>0.84345454545454546</c:v>
                </c:pt>
                <c:pt idx="4">
                  <c:v>0.8418181818181818</c:v>
                </c:pt>
                <c:pt idx="5">
                  <c:v>0.84018181818181814</c:v>
                </c:pt>
                <c:pt idx="6">
                  <c:v>0.83854545454545448</c:v>
                </c:pt>
                <c:pt idx="7">
                  <c:v>0.83690909090909094</c:v>
                </c:pt>
                <c:pt idx="8">
                  <c:v>0.83527272727272728</c:v>
                </c:pt>
                <c:pt idx="9">
                  <c:v>0.83363636363636362</c:v>
                </c:pt>
                <c:pt idx="10">
                  <c:v>0.83199999999999996</c:v>
                </c:pt>
                <c:pt idx="11">
                  <c:v>0.8303636363636363</c:v>
                </c:pt>
                <c:pt idx="12">
                  <c:v>0.82872727272727276</c:v>
                </c:pt>
                <c:pt idx="13">
                  <c:v>0.8270909090909091</c:v>
                </c:pt>
                <c:pt idx="14">
                  <c:v>0.82545454545454544</c:v>
                </c:pt>
                <c:pt idx="15">
                  <c:v>0.82381818181818178</c:v>
                </c:pt>
                <c:pt idx="16">
                  <c:v>0.82218181818181812</c:v>
                </c:pt>
                <c:pt idx="17">
                  <c:v>0.82054545454545458</c:v>
                </c:pt>
                <c:pt idx="18">
                  <c:v>0.81890909090909092</c:v>
                </c:pt>
                <c:pt idx="19">
                  <c:v>0.81727272727272726</c:v>
                </c:pt>
                <c:pt idx="20">
                  <c:v>0.8156363636363636</c:v>
                </c:pt>
                <c:pt idx="21">
                  <c:v>0.81399999999999995</c:v>
                </c:pt>
                <c:pt idx="22">
                  <c:v>0.8123636363636364</c:v>
                </c:pt>
                <c:pt idx="23">
                  <c:v>0.81072727272727274</c:v>
                </c:pt>
                <c:pt idx="24">
                  <c:v>0.80909090909090908</c:v>
                </c:pt>
                <c:pt idx="25">
                  <c:v>0.80745454545454542</c:v>
                </c:pt>
                <c:pt idx="26">
                  <c:v>0.80581818181818177</c:v>
                </c:pt>
                <c:pt idx="27">
                  <c:v>0.80418181818181811</c:v>
                </c:pt>
                <c:pt idx="28">
                  <c:v>0.80254545454545456</c:v>
                </c:pt>
                <c:pt idx="29">
                  <c:v>0.8009090909090909</c:v>
                </c:pt>
                <c:pt idx="30">
                  <c:v>0.79927272727272725</c:v>
                </c:pt>
                <c:pt idx="31">
                  <c:v>0.79763636363636359</c:v>
                </c:pt>
                <c:pt idx="32">
                  <c:v>0.79599999999999993</c:v>
                </c:pt>
                <c:pt idx="33">
                  <c:v>0.79436363636363638</c:v>
                </c:pt>
                <c:pt idx="34">
                  <c:v>0.79272727272727272</c:v>
                </c:pt>
                <c:pt idx="35">
                  <c:v>0.79109090909090907</c:v>
                </c:pt>
                <c:pt idx="36">
                  <c:v>0.78945454545454541</c:v>
                </c:pt>
                <c:pt idx="37">
                  <c:v>0.78781818181818175</c:v>
                </c:pt>
                <c:pt idx="38">
                  <c:v>0.7861818181818182</c:v>
                </c:pt>
                <c:pt idx="39">
                  <c:v>0.78454545454545455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5314-43D6-9078-648F925D4CBA}"/>
            </c:ext>
          </c:extLst>
        </c:ser>
        <c:ser>
          <c:idx val="22"/>
          <c:order val="22"/>
          <c:tx>
            <c:strRef>
              <c:f>Plots!$AT$29</c:f>
              <c:strCache>
                <c:ptCount val="1"/>
                <c:pt idx="0">
                  <c:v>0.115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Plots!$AU$29:$CH$29</c:f>
              <c:numCache>
                <c:formatCode>General</c:formatCode>
                <c:ptCount val="40"/>
                <c:pt idx="0">
                  <c:v>0.84843478260869565</c:v>
                </c:pt>
                <c:pt idx="1">
                  <c:v>0.84686956521739132</c:v>
                </c:pt>
                <c:pt idx="2">
                  <c:v>0.84530434782608699</c:v>
                </c:pt>
                <c:pt idx="3">
                  <c:v>0.84373913043478255</c:v>
                </c:pt>
                <c:pt idx="4">
                  <c:v>0.84217391304347822</c:v>
                </c:pt>
                <c:pt idx="5">
                  <c:v>0.84060869565217389</c:v>
                </c:pt>
                <c:pt idx="6">
                  <c:v>0.83904347826086956</c:v>
                </c:pt>
                <c:pt idx="7">
                  <c:v>0.83747826086956523</c:v>
                </c:pt>
                <c:pt idx="8">
                  <c:v>0.8359130434782609</c:v>
                </c:pt>
                <c:pt idx="9">
                  <c:v>0.83434782608695646</c:v>
                </c:pt>
                <c:pt idx="10">
                  <c:v>0.83278260869565213</c:v>
                </c:pt>
                <c:pt idx="11">
                  <c:v>0.8312173913043478</c:v>
                </c:pt>
                <c:pt idx="12">
                  <c:v>0.82965217391304347</c:v>
                </c:pt>
                <c:pt idx="13">
                  <c:v>0.82808695652173914</c:v>
                </c:pt>
                <c:pt idx="14">
                  <c:v>0.82652173913043481</c:v>
                </c:pt>
                <c:pt idx="15">
                  <c:v>0.82495652173913037</c:v>
                </c:pt>
                <c:pt idx="16">
                  <c:v>0.82339130434782604</c:v>
                </c:pt>
                <c:pt idx="17">
                  <c:v>0.82182608695652171</c:v>
                </c:pt>
                <c:pt idx="18">
                  <c:v>0.82026086956521738</c:v>
                </c:pt>
                <c:pt idx="19">
                  <c:v>0.81869565217391305</c:v>
                </c:pt>
                <c:pt idx="20">
                  <c:v>0.81713043478260872</c:v>
                </c:pt>
                <c:pt idx="21">
                  <c:v>0.81556521739130428</c:v>
                </c:pt>
                <c:pt idx="22">
                  <c:v>0.81399999999999995</c:v>
                </c:pt>
                <c:pt idx="23">
                  <c:v>0.81243478260869562</c:v>
                </c:pt>
                <c:pt idx="24">
                  <c:v>0.81086956521739129</c:v>
                </c:pt>
                <c:pt idx="25">
                  <c:v>0.80930434782608696</c:v>
                </c:pt>
                <c:pt idx="26">
                  <c:v>0.80773913043478263</c:v>
                </c:pt>
                <c:pt idx="27">
                  <c:v>0.80617391304347819</c:v>
                </c:pt>
                <c:pt idx="28">
                  <c:v>0.80460869565217386</c:v>
                </c:pt>
                <c:pt idx="29">
                  <c:v>0.80304347826086953</c:v>
                </c:pt>
                <c:pt idx="30">
                  <c:v>0.8014782608695652</c:v>
                </c:pt>
                <c:pt idx="31">
                  <c:v>0.79991304347826087</c:v>
                </c:pt>
                <c:pt idx="32">
                  <c:v>0.79834782608695654</c:v>
                </c:pt>
                <c:pt idx="33">
                  <c:v>0.79678260869565221</c:v>
                </c:pt>
                <c:pt idx="34">
                  <c:v>0.79521739130434776</c:v>
                </c:pt>
                <c:pt idx="35">
                  <c:v>0.79365217391304343</c:v>
                </c:pt>
                <c:pt idx="36">
                  <c:v>0.79208695652173911</c:v>
                </c:pt>
                <c:pt idx="37">
                  <c:v>0.79052173913043478</c:v>
                </c:pt>
                <c:pt idx="38">
                  <c:v>0.78895652173913045</c:v>
                </c:pt>
                <c:pt idx="39">
                  <c:v>0.78739130434782612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5314-43D6-9078-648F925D4CBA}"/>
            </c:ext>
          </c:extLst>
        </c:ser>
        <c:ser>
          <c:idx val="23"/>
          <c:order val="23"/>
          <c:tx>
            <c:strRef>
              <c:f>Plots!$AT$30</c:f>
              <c:strCache>
                <c:ptCount val="1"/>
                <c:pt idx="0">
                  <c:v>0.120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Plots!$AU$30:$CH$30</c:f>
              <c:numCache>
                <c:formatCode>General</c:formatCode>
                <c:ptCount val="40"/>
                <c:pt idx="0">
                  <c:v>0.84850000000000003</c:v>
                </c:pt>
                <c:pt idx="1">
                  <c:v>0.84699999999999998</c:v>
                </c:pt>
                <c:pt idx="2">
                  <c:v>0.84550000000000003</c:v>
                </c:pt>
                <c:pt idx="3">
                  <c:v>0.84399999999999997</c:v>
                </c:pt>
                <c:pt idx="4">
                  <c:v>0.84250000000000003</c:v>
                </c:pt>
                <c:pt idx="5">
                  <c:v>0.84099999999999997</c:v>
                </c:pt>
                <c:pt idx="6">
                  <c:v>0.83950000000000002</c:v>
                </c:pt>
                <c:pt idx="7">
                  <c:v>0.83799999999999997</c:v>
                </c:pt>
                <c:pt idx="8">
                  <c:v>0.83650000000000002</c:v>
                </c:pt>
                <c:pt idx="9">
                  <c:v>0.83499999999999996</c:v>
                </c:pt>
                <c:pt idx="10">
                  <c:v>0.83350000000000002</c:v>
                </c:pt>
                <c:pt idx="11">
                  <c:v>0.83199999999999996</c:v>
                </c:pt>
                <c:pt idx="12">
                  <c:v>0.83050000000000002</c:v>
                </c:pt>
                <c:pt idx="13">
                  <c:v>0.82899999999999996</c:v>
                </c:pt>
                <c:pt idx="14">
                  <c:v>0.82750000000000001</c:v>
                </c:pt>
                <c:pt idx="15">
                  <c:v>0.82599999999999996</c:v>
                </c:pt>
                <c:pt idx="16">
                  <c:v>0.82450000000000001</c:v>
                </c:pt>
                <c:pt idx="17">
                  <c:v>0.82299999999999995</c:v>
                </c:pt>
                <c:pt idx="18">
                  <c:v>0.82150000000000001</c:v>
                </c:pt>
                <c:pt idx="19">
                  <c:v>0.82</c:v>
                </c:pt>
                <c:pt idx="20">
                  <c:v>0.81850000000000001</c:v>
                </c:pt>
                <c:pt idx="21">
                  <c:v>0.81699999999999995</c:v>
                </c:pt>
                <c:pt idx="22">
                  <c:v>0.8155</c:v>
                </c:pt>
                <c:pt idx="23">
                  <c:v>0.81399999999999995</c:v>
                </c:pt>
                <c:pt idx="24">
                  <c:v>0.8125</c:v>
                </c:pt>
                <c:pt idx="25">
                  <c:v>0.81099999999999994</c:v>
                </c:pt>
                <c:pt idx="26">
                  <c:v>0.8095</c:v>
                </c:pt>
                <c:pt idx="27">
                  <c:v>0.80799999999999994</c:v>
                </c:pt>
                <c:pt idx="28">
                  <c:v>0.80649999999999999</c:v>
                </c:pt>
                <c:pt idx="29">
                  <c:v>0.80499999999999994</c:v>
                </c:pt>
                <c:pt idx="30">
                  <c:v>0.80349999999999999</c:v>
                </c:pt>
                <c:pt idx="31">
                  <c:v>0.80199999999999994</c:v>
                </c:pt>
                <c:pt idx="32">
                  <c:v>0.80049999999999999</c:v>
                </c:pt>
                <c:pt idx="33">
                  <c:v>0.79899999999999993</c:v>
                </c:pt>
                <c:pt idx="34">
                  <c:v>0.79749999999999999</c:v>
                </c:pt>
                <c:pt idx="35">
                  <c:v>0.79599999999999993</c:v>
                </c:pt>
                <c:pt idx="36">
                  <c:v>0.79449999999999998</c:v>
                </c:pt>
                <c:pt idx="37">
                  <c:v>0.79299999999999993</c:v>
                </c:pt>
                <c:pt idx="38">
                  <c:v>0.79149999999999998</c:v>
                </c:pt>
                <c:pt idx="39">
                  <c:v>0.79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5314-43D6-9078-648F925D4CBA}"/>
            </c:ext>
          </c:extLst>
        </c:ser>
        <c:ser>
          <c:idx val="24"/>
          <c:order val="24"/>
          <c:tx>
            <c:strRef>
              <c:f>Plots!$AT$31</c:f>
              <c:strCache>
                <c:ptCount val="1"/>
                <c:pt idx="0">
                  <c:v>0.125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Plots!$AU$31:$CH$31</c:f>
              <c:numCache>
                <c:formatCode>General</c:formatCode>
                <c:ptCount val="40"/>
                <c:pt idx="0">
                  <c:v>0.84855999999999998</c:v>
                </c:pt>
                <c:pt idx="1">
                  <c:v>0.84711999999999998</c:v>
                </c:pt>
                <c:pt idx="2">
                  <c:v>0.84567999999999999</c:v>
                </c:pt>
                <c:pt idx="3">
                  <c:v>0.84423999999999999</c:v>
                </c:pt>
                <c:pt idx="4">
                  <c:v>0.84279999999999999</c:v>
                </c:pt>
                <c:pt idx="5">
                  <c:v>0.84136</c:v>
                </c:pt>
                <c:pt idx="6">
                  <c:v>0.83992</c:v>
                </c:pt>
                <c:pt idx="7">
                  <c:v>0.83848</c:v>
                </c:pt>
                <c:pt idx="8">
                  <c:v>0.83704000000000001</c:v>
                </c:pt>
                <c:pt idx="9">
                  <c:v>0.83560000000000001</c:v>
                </c:pt>
                <c:pt idx="10">
                  <c:v>0.83416000000000001</c:v>
                </c:pt>
                <c:pt idx="11">
                  <c:v>0.83272000000000002</c:v>
                </c:pt>
                <c:pt idx="12">
                  <c:v>0.83128000000000002</c:v>
                </c:pt>
                <c:pt idx="13">
                  <c:v>0.82984000000000002</c:v>
                </c:pt>
                <c:pt idx="14">
                  <c:v>0.82840000000000003</c:v>
                </c:pt>
                <c:pt idx="15">
                  <c:v>0.82696000000000003</c:v>
                </c:pt>
                <c:pt idx="16">
                  <c:v>0.82552000000000003</c:v>
                </c:pt>
                <c:pt idx="17">
                  <c:v>0.82407999999999992</c:v>
                </c:pt>
                <c:pt idx="18">
                  <c:v>0.82263999999999993</c:v>
                </c:pt>
                <c:pt idx="19">
                  <c:v>0.82119999999999993</c:v>
                </c:pt>
                <c:pt idx="20">
                  <c:v>0.81975999999999993</c:v>
                </c:pt>
                <c:pt idx="21">
                  <c:v>0.81831999999999994</c:v>
                </c:pt>
                <c:pt idx="22">
                  <c:v>0.81687999999999994</c:v>
                </c:pt>
                <c:pt idx="23">
                  <c:v>0.81543999999999994</c:v>
                </c:pt>
                <c:pt idx="24">
                  <c:v>0.81399999999999995</c:v>
                </c:pt>
                <c:pt idx="25">
                  <c:v>0.81255999999999995</c:v>
                </c:pt>
                <c:pt idx="26">
                  <c:v>0.81111999999999995</c:v>
                </c:pt>
                <c:pt idx="27">
                  <c:v>0.80967999999999996</c:v>
                </c:pt>
                <c:pt idx="28">
                  <c:v>0.80823999999999996</c:v>
                </c:pt>
                <c:pt idx="29">
                  <c:v>0.80679999999999996</c:v>
                </c:pt>
                <c:pt idx="30">
                  <c:v>0.80535999999999996</c:v>
                </c:pt>
                <c:pt idx="31">
                  <c:v>0.80391999999999997</c:v>
                </c:pt>
                <c:pt idx="32">
                  <c:v>0.80247999999999997</c:v>
                </c:pt>
                <c:pt idx="33">
                  <c:v>0.80103999999999997</c:v>
                </c:pt>
                <c:pt idx="34">
                  <c:v>0.79959999999999998</c:v>
                </c:pt>
                <c:pt idx="35">
                  <c:v>0.79815999999999998</c:v>
                </c:pt>
                <c:pt idx="36">
                  <c:v>0.79671999999999998</c:v>
                </c:pt>
                <c:pt idx="37">
                  <c:v>0.79527999999999999</c:v>
                </c:pt>
                <c:pt idx="38">
                  <c:v>0.79383999999999999</c:v>
                </c:pt>
                <c:pt idx="39">
                  <c:v>0.79239999999999999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5314-43D6-9078-648F925D4CBA}"/>
            </c:ext>
          </c:extLst>
        </c:ser>
        <c:ser>
          <c:idx val="25"/>
          <c:order val="25"/>
          <c:tx>
            <c:strRef>
              <c:f>Plots!$AT$32</c:f>
              <c:strCache>
                <c:ptCount val="1"/>
                <c:pt idx="0">
                  <c:v>0.130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Plots!$AU$32:$CH$32</c:f>
              <c:numCache>
                <c:formatCode>General</c:formatCode>
                <c:ptCount val="40"/>
                <c:pt idx="0">
                  <c:v>0.84861538461538455</c:v>
                </c:pt>
                <c:pt idx="1">
                  <c:v>0.84723076923076923</c:v>
                </c:pt>
                <c:pt idx="2">
                  <c:v>0.8458461538461538</c:v>
                </c:pt>
                <c:pt idx="3">
                  <c:v>0.84446153846153849</c:v>
                </c:pt>
                <c:pt idx="4">
                  <c:v>0.84307692307692306</c:v>
                </c:pt>
                <c:pt idx="5">
                  <c:v>0.84169230769230763</c:v>
                </c:pt>
                <c:pt idx="6">
                  <c:v>0.84030769230769231</c:v>
                </c:pt>
                <c:pt idx="7">
                  <c:v>0.83892307692307688</c:v>
                </c:pt>
                <c:pt idx="8">
                  <c:v>0.83753846153846156</c:v>
                </c:pt>
                <c:pt idx="9">
                  <c:v>0.83615384615384614</c:v>
                </c:pt>
                <c:pt idx="10">
                  <c:v>0.83476923076923071</c:v>
                </c:pt>
                <c:pt idx="11">
                  <c:v>0.83338461538461539</c:v>
                </c:pt>
                <c:pt idx="12">
                  <c:v>0.83199999999999996</c:v>
                </c:pt>
                <c:pt idx="13">
                  <c:v>0.83061538461538464</c:v>
                </c:pt>
                <c:pt idx="14">
                  <c:v>0.82923076923076922</c:v>
                </c:pt>
                <c:pt idx="15">
                  <c:v>0.82784615384615379</c:v>
                </c:pt>
                <c:pt idx="16">
                  <c:v>0.82646153846153847</c:v>
                </c:pt>
                <c:pt idx="17">
                  <c:v>0.82507692307692304</c:v>
                </c:pt>
                <c:pt idx="18">
                  <c:v>0.82369230769230772</c:v>
                </c:pt>
                <c:pt idx="19">
                  <c:v>0.8223076923076923</c:v>
                </c:pt>
                <c:pt idx="20">
                  <c:v>0.82092307692307687</c:v>
                </c:pt>
                <c:pt idx="21">
                  <c:v>0.81953846153846155</c:v>
                </c:pt>
                <c:pt idx="22">
                  <c:v>0.81815384615384612</c:v>
                </c:pt>
                <c:pt idx="23">
                  <c:v>0.8167692307692308</c:v>
                </c:pt>
                <c:pt idx="24">
                  <c:v>0.81538461538461537</c:v>
                </c:pt>
                <c:pt idx="25">
                  <c:v>0.81399999999999995</c:v>
                </c:pt>
                <c:pt idx="26">
                  <c:v>0.81261538461538463</c:v>
                </c:pt>
                <c:pt idx="27">
                  <c:v>0.8112307692307692</c:v>
                </c:pt>
                <c:pt idx="28">
                  <c:v>0.80984615384615388</c:v>
                </c:pt>
                <c:pt idx="29">
                  <c:v>0.80846153846153845</c:v>
                </c:pt>
                <c:pt idx="30">
                  <c:v>0.80707692307692303</c:v>
                </c:pt>
                <c:pt idx="31">
                  <c:v>0.80569230769230771</c:v>
                </c:pt>
                <c:pt idx="32">
                  <c:v>0.80430769230769228</c:v>
                </c:pt>
                <c:pt idx="33">
                  <c:v>0.80292307692307685</c:v>
                </c:pt>
                <c:pt idx="34">
                  <c:v>0.80153846153846153</c:v>
                </c:pt>
                <c:pt idx="35">
                  <c:v>0.8001538461538461</c:v>
                </c:pt>
                <c:pt idx="36">
                  <c:v>0.79876923076923079</c:v>
                </c:pt>
                <c:pt idx="37">
                  <c:v>0.79738461538461536</c:v>
                </c:pt>
                <c:pt idx="38">
                  <c:v>0.79600000000000004</c:v>
                </c:pt>
                <c:pt idx="39">
                  <c:v>0.79461538461538461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5314-43D6-9078-648F925D4CBA}"/>
            </c:ext>
          </c:extLst>
        </c:ser>
        <c:ser>
          <c:idx val="26"/>
          <c:order val="26"/>
          <c:tx>
            <c:strRef>
              <c:f>Plots!$AT$33</c:f>
              <c:strCache>
                <c:ptCount val="1"/>
                <c:pt idx="0">
                  <c:v>0.135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Plots!$AU$33:$CH$33</c:f>
              <c:numCache>
                <c:formatCode>General</c:formatCode>
                <c:ptCount val="40"/>
                <c:pt idx="0">
                  <c:v>0.84866666666666668</c:v>
                </c:pt>
                <c:pt idx="1">
                  <c:v>0.84733333333333327</c:v>
                </c:pt>
                <c:pt idx="2">
                  <c:v>0.84599999999999997</c:v>
                </c:pt>
                <c:pt idx="3">
                  <c:v>0.84466666666666668</c:v>
                </c:pt>
                <c:pt idx="4">
                  <c:v>0.84333333333333327</c:v>
                </c:pt>
                <c:pt idx="5">
                  <c:v>0.84199999999999997</c:v>
                </c:pt>
                <c:pt idx="6">
                  <c:v>0.84066666666666667</c:v>
                </c:pt>
                <c:pt idx="7">
                  <c:v>0.83933333333333326</c:v>
                </c:pt>
                <c:pt idx="8">
                  <c:v>0.83799999999999997</c:v>
                </c:pt>
                <c:pt idx="9">
                  <c:v>0.83666666666666667</c:v>
                </c:pt>
                <c:pt idx="10">
                  <c:v>0.83533333333333326</c:v>
                </c:pt>
                <c:pt idx="11">
                  <c:v>0.83399999999999996</c:v>
                </c:pt>
                <c:pt idx="12">
                  <c:v>0.83266666666666667</c:v>
                </c:pt>
                <c:pt idx="13">
                  <c:v>0.83133333333333326</c:v>
                </c:pt>
                <c:pt idx="14">
                  <c:v>0.83</c:v>
                </c:pt>
                <c:pt idx="15">
                  <c:v>0.82866666666666666</c:v>
                </c:pt>
                <c:pt idx="16">
                  <c:v>0.82733333333333337</c:v>
                </c:pt>
                <c:pt idx="17">
                  <c:v>0.82599999999999996</c:v>
                </c:pt>
                <c:pt idx="18">
                  <c:v>0.82466666666666666</c:v>
                </c:pt>
                <c:pt idx="19">
                  <c:v>0.82333333333333336</c:v>
                </c:pt>
                <c:pt idx="20">
                  <c:v>0.82199999999999995</c:v>
                </c:pt>
                <c:pt idx="21">
                  <c:v>0.82066666666666666</c:v>
                </c:pt>
                <c:pt idx="22">
                  <c:v>0.81933333333333336</c:v>
                </c:pt>
                <c:pt idx="23">
                  <c:v>0.81799999999999995</c:v>
                </c:pt>
                <c:pt idx="24">
                  <c:v>0.81666666666666665</c:v>
                </c:pt>
                <c:pt idx="25">
                  <c:v>0.81533333333333335</c:v>
                </c:pt>
                <c:pt idx="26">
                  <c:v>0.81399999999999995</c:v>
                </c:pt>
                <c:pt idx="27">
                  <c:v>0.81266666666666665</c:v>
                </c:pt>
                <c:pt idx="28">
                  <c:v>0.81133333333333335</c:v>
                </c:pt>
                <c:pt idx="29">
                  <c:v>0.80999999999999994</c:v>
                </c:pt>
                <c:pt idx="30">
                  <c:v>0.80866666666666664</c:v>
                </c:pt>
                <c:pt idx="31">
                  <c:v>0.80733333333333335</c:v>
                </c:pt>
                <c:pt idx="32">
                  <c:v>0.80599999999999994</c:v>
                </c:pt>
                <c:pt idx="33">
                  <c:v>0.80466666666666664</c:v>
                </c:pt>
                <c:pt idx="34">
                  <c:v>0.80333333333333334</c:v>
                </c:pt>
                <c:pt idx="35">
                  <c:v>0.80199999999999994</c:v>
                </c:pt>
                <c:pt idx="36">
                  <c:v>0.80066666666666664</c:v>
                </c:pt>
                <c:pt idx="37">
                  <c:v>0.79933333333333334</c:v>
                </c:pt>
                <c:pt idx="38">
                  <c:v>0.79800000000000004</c:v>
                </c:pt>
                <c:pt idx="39">
                  <c:v>0.79666666666666663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5314-43D6-9078-648F925D4CBA}"/>
            </c:ext>
          </c:extLst>
        </c:ser>
        <c:ser>
          <c:idx val="27"/>
          <c:order val="27"/>
          <c:tx>
            <c:strRef>
              <c:f>Plots!$AT$34</c:f>
              <c:strCache>
                <c:ptCount val="1"/>
                <c:pt idx="0">
                  <c:v>0.140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Plots!$AU$34:$CH$34</c:f>
              <c:numCache>
                <c:formatCode>General</c:formatCode>
                <c:ptCount val="40"/>
                <c:pt idx="0">
                  <c:v>0.84871428571428564</c:v>
                </c:pt>
                <c:pt idx="1">
                  <c:v>0.84742857142857142</c:v>
                </c:pt>
                <c:pt idx="2">
                  <c:v>0.84614285714285709</c:v>
                </c:pt>
                <c:pt idx="3">
                  <c:v>0.84485714285714286</c:v>
                </c:pt>
                <c:pt idx="4">
                  <c:v>0.84357142857142853</c:v>
                </c:pt>
                <c:pt idx="5">
                  <c:v>0.8422857142857143</c:v>
                </c:pt>
                <c:pt idx="6">
                  <c:v>0.84099999999999997</c:v>
                </c:pt>
                <c:pt idx="7">
                  <c:v>0.83971428571428575</c:v>
                </c:pt>
                <c:pt idx="8">
                  <c:v>0.83842857142857141</c:v>
                </c:pt>
                <c:pt idx="9">
                  <c:v>0.83714285714285708</c:v>
                </c:pt>
                <c:pt idx="10">
                  <c:v>0.83585714285714285</c:v>
                </c:pt>
                <c:pt idx="11">
                  <c:v>0.83457142857142852</c:v>
                </c:pt>
                <c:pt idx="12">
                  <c:v>0.8332857142857143</c:v>
                </c:pt>
                <c:pt idx="13">
                  <c:v>0.83199999999999996</c:v>
                </c:pt>
                <c:pt idx="14">
                  <c:v>0.83071428571428574</c:v>
                </c:pt>
                <c:pt idx="15">
                  <c:v>0.8294285714285714</c:v>
                </c:pt>
                <c:pt idx="16">
                  <c:v>0.82814285714285707</c:v>
                </c:pt>
                <c:pt idx="17">
                  <c:v>0.82685714285714285</c:v>
                </c:pt>
                <c:pt idx="18">
                  <c:v>0.82557142857142851</c:v>
                </c:pt>
                <c:pt idx="19">
                  <c:v>0.82428571428571429</c:v>
                </c:pt>
                <c:pt idx="20">
                  <c:v>0.82299999999999995</c:v>
                </c:pt>
                <c:pt idx="21">
                  <c:v>0.82171428571428573</c:v>
                </c:pt>
                <c:pt idx="22">
                  <c:v>0.8204285714285714</c:v>
                </c:pt>
                <c:pt idx="23">
                  <c:v>0.81914285714285717</c:v>
                </c:pt>
                <c:pt idx="24">
                  <c:v>0.81785714285714284</c:v>
                </c:pt>
                <c:pt idx="25">
                  <c:v>0.8165714285714285</c:v>
                </c:pt>
                <c:pt idx="26">
                  <c:v>0.81528571428571428</c:v>
                </c:pt>
                <c:pt idx="27">
                  <c:v>0.81399999999999995</c:v>
                </c:pt>
                <c:pt idx="28">
                  <c:v>0.81271428571428572</c:v>
                </c:pt>
                <c:pt idx="29">
                  <c:v>0.81142857142857139</c:v>
                </c:pt>
                <c:pt idx="30">
                  <c:v>0.81014285714285716</c:v>
                </c:pt>
                <c:pt idx="31">
                  <c:v>0.80885714285714283</c:v>
                </c:pt>
                <c:pt idx="32">
                  <c:v>0.80757142857142861</c:v>
                </c:pt>
                <c:pt idx="33">
                  <c:v>0.80628571428571427</c:v>
                </c:pt>
                <c:pt idx="34">
                  <c:v>0.80499999999999994</c:v>
                </c:pt>
                <c:pt idx="35">
                  <c:v>0.80371428571428571</c:v>
                </c:pt>
                <c:pt idx="36">
                  <c:v>0.80242857142857138</c:v>
                </c:pt>
                <c:pt idx="37">
                  <c:v>0.80114285714285716</c:v>
                </c:pt>
                <c:pt idx="38">
                  <c:v>0.79985714285714282</c:v>
                </c:pt>
                <c:pt idx="39">
                  <c:v>0.7985714285714286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5314-43D6-9078-648F925D4CBA}"/>
            </c:ext>
          </c:extLst>
        </c:ser>
        <c:ser>
          <c:idx val="28"/>
          <c:order val="28"/>
          <c:tx>
            <c:strRef>
              <c:f>Plots!$AT$35</c:f>
              <c:strCache>
                <c:ptCount val="1"/>
                <c:pt idx="0">
                  <c:v>0.145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Plots!$AU$35:$CH$35</c:f>
              <c:numCache>
                <c:formatCode>General</c:formatCode>
                <c:ptCount val="40"/>
                <c:pt idx="0">
                  <c:v>0.84875862068965513</c:v>
                </c:pt>
                <c:pt idx="1">
                  <c:v>0.84751724137931028</c:v>
                </c:pt>
                <c:pt idx="2">
                  <c:v>0.84627586206896555</c:v>
                </c:pt>
                <c:pt idx="3">
                  <c:v>0.8450344827586207</c:v>
                </c:pt>
                <c:pt idx="4">
                  <c:v>0.84379310344827585</c:v>
                </c:pt>
                <c:pt idx="5">
                  <c:v>0.842551724137931</c:v>
                </c:pt>
                <c:pt idx="6">
                  <c:v>0.84131034482758615</c:v>
                </c:pt>
                <c:pt idx="7">
                  <c:v>0.84006896551724131</c:v>
                </c:pt>
                <c:pt idx="8">
                  <c:v>0.83882758620689657</c:v>
                </c:pt>
                <c:pt idx="9">
                  <c:v>0.83758620689655172</c:v>
                </c:pt>
                <c:pt idx="10">
                  <c:v>0.83634482758620687</c:v>
                </c:pt>
                <c:pt idx="11">
                  <c:v>0.83510344827586203</c:v>
                </c:pt>
                <c:pt idx="12">
                  <c:v>0.83386206896551718</c:v>
                </c:pt>
                <c:pt idx="13">
                  <c:v>0.83262068965517244</c:v>
                </c:pt>
                <c:pt idx="14">
                  <c:v>0.83137931034482759</c:v>
                </c:pt>
                <c:pt idx="15">
                  <c:v>0.83013793103448275</c:v>
                </c:pt>
                <c:pt idx="16">
                  <c:v>0.8288965517241379</c:v>
                </c:pt>
                <c:pt idx="17">
                  <c:v>0.82765517241379305</c:v>
                </c:pt>
                <c:pt idx="18">
                  <c:v>0.8264137931034482</c:v>
                </c:pt>
                <c:pt idx="19">
                  <c:v>0.82517241379310347</c:v>
                </c:pt>
                <c:pt idx="20">
                  <c:v>0.82393103448275862</c:v>
                </c:pt>
                <c:pt idx="21">
                  <c:v>0.82268965517241377</c:v>
                </c:pt>
                <c:pt idx="22">
                  <c:v>0.82144827586206892</c:v>
                </c:pt>
                <c:pt idx="23">
                  <c:v>0.82020689655172407</c:v>
                </c:pt>
                <c:pt idx="24">
                  <c:v>0.81896551724137934</c:v>
                </c:pt>
                <c:pt idx="25">
                  <c:v>0.81772413793103449</c:v>
                </c:pt>
                <c:pt idx="26">
                  <c:v>0.81648275862068964</c:v>
                </c:pt>
                <c:pt idx="27">
                  <c:v>0.81524137931034479</c:v>
                </c:pt>
                <c:pt idx="28">
                  <c:v>0.81399999999999995</c:v>
                </c:pt>
                <c:pt idx="29">
                  <c:v>0.8127586206896551</c:v>
                </c:pt>
                <c:pt idx="30">
                  <c:v>0.81151724137931036</c:v>
                </c:pt>
                <c:pt idx="31">
                  <c:v>0.81027586206896551</c:v>
                </c:pt>
                <c:pt idx="32">
                  <c:v>0.80903448275862067</c:v>
                </c:pt>
                <c:pt idx="33">
                  <c:v>0.80779310344827582</c:v>
                </c:pt>
                <c:pt idx="34">
                  <c:v>0.80655172413793097</c:v>
                </c:pt>
                <c:pt idx="35">
                  <c:v>0.80531034482758623</c:v>
                </c:pt>
                <c:pt idx="36">
                  <c:v>0.80406896551724139</c:v>
                </c:pt>
                <c:pt idx="37">
                  <c:v>0.80282758620689654</c:v>
                </c:pt>
                <c:pt idx="38">
                  <c:v>0.80158620689655169</c:v>
                </c:pt>
                <c:pt idx="39">
                  <c:v>0.80034482758620684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5314-43D6-9078-648F925D4CBA}"/>
            </c:ext>
          </c:extLst>
        </c:ser>
        <c:ser>
          <c:idx val="29"/>
          <c:order val="29"/>
          <c:tx>
            <c:strRef>
              <c:f>Plots!$AT$36</c:f>
              <c:strCache>
                <c:ptCount val="1"/>
                <c:pt idx="0">
                  <c:v>0.150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Plots!$AU$36:$CH$36</c:f>
              <c:numCache>
                <c:formatCode>General</c:formatCode>
                <c:ptCount val="40"/>
                <c:pt idx="0">
                  <c:v>0.8488</c:v>
                </c:pt>
                <c:pt idx="1">
                  <c:v>0.84760000000000002</c:v>
                </c:pt>
                <c:pt idx="2">
                  <c:v>0.84639999999999993</c:v>
                </c:pt>
                <c:pt idx="3">
                  <c:v>0.84519999999999995</c:v>
                </c:pt>
                <c:pt idx="4">
                  <c:v>0.84399999999999997</c:v>
                </c:pt>
                <c:pt idx="5">
                  <c:v>0.84279999999999999</c:v>
                </c:pt>
                <c:pt idx="6">
                  <c:v>0.84160000000000001</c:v>
                </c:pt>
                <c:pt idx="7">
                  <c:v>0.84039999999999992</c:v>
                </c:pt>
                <c:pt idx="8">
                  <c:v>0.83919999999999995</c:v>
                </c:pt>
                <c:pt idx="9">
                  <c:v>0.83799999999999997</c:v>
                </c:pt>
                <c:pt idx="10">
                  <c:v>0.83679999999999999</c:v>
                </c:pt>
                <c:pt idx="11">
                  <c:v>0.83560000000000001</c:v>
                </c:pt>
                <c:pt idx="12">
                  <c:v>0.83440000000000003</c:v>
                </c:pt>
                <c:pt idx="13">
                  <c:v>0.83319999999999994</c:v>
                </c:pt>
                <c:pt idx="14">
                  <c:v>0.83199999999999996</c:v>
                </c:pt>
                <c:pt idx="15">
                  <c:v>0.83079999999999998</c:v>
                </c:pt>
                <c:pt idx="16">
                  <c:v>0.8296</c:v>
                </c:pt>
                <c:pt idx="17">
                  <c:v>0.82840000000000003</c:v>
                </c:pt>
                <c:pt idx="18">
                  <c:v>0.82719999999999994</c:v>
                </c:pt>
                <c:pt idx="19">
                  <c:v>0.82599999999999996</c:v>
                </c:pt>
                <c:pt idx="20">
                  <c:v>0.82479999999999998</c:v>
                </c:pt>
                <c:pt idx="21">
                  <c:v>0.8236</c:v>
                </c:pt>
                <c:pt idx="22">
                  <c:v>0.82240000000000002</c:v>
                </c:pt>
                <c:pt idx="23">
                  <c:v>0.82119999999999993</c:v>
                </c:pt>
                <c:pt idx="24">
                  <c:v>0.82</c:v>
                </c:pt>
                <c:pt idx="25">
                  <c:v>0.81879999999999997</c:v>
                </c:pt>
                <c:pt idx="26">
                  <c:v>0.81759999999999999</c:v>
                </c:pt>
                <c:pt idx="27">
                  <c:v>0.81640000000000001</c:v>
                </c:pt>
                <c:pt idx="28">
                  <c:v>0.81519999999999992</c:v>
                </c:pt>
                <c:pt idx="29">
                  <c:v>0.81399999999999995</c:v>
                </c:pt>
                <c:pt idx="30">
                  <c:v>0.81279999999999997</c:v>
                </c:pt>
                <c:pt idx="31">
                  <c:v>0.81159999999999999</c:v>
                </c:pt>
                <c:pt idx="32">
                  <c:v>0.81040000000000001</c:v>
                </c:pt>
                <c:pt idx="33">
                  <c:v>0.80920000000000003</c:v>
                </c:pt>
                <c:pt idx="34">
                  <c:v>0.80799999999999994</c:v>
                </c:pt>
                <c:pt idx="35">
                  <c:v>0.80679999999999996</c:v>
                </c:pt>
                <c:pt idx="36">
                  <c:v>0.80559999999999998</c:v>
                </c:pt>
                <c:pt idx="37">
                  <c:v>0.8044</c:v>
                </c:pt>
                <c:pt idx="38">
                  <c:v>0.80320000000000003</c:v>
                </c:pt>
                <c:pt idx="39">
                  <c:v>0.80199999999999994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5314-43D6-9078-648F925D4CBA}"/>
            </c:ext>
          </c:extLst>
        </c:ser>
        <c:ser>
          <c:idx val="30"/>
          <c:order val="30"/>
          <c:tx>
            <c:strRef>
              <c:f>Plots!$AT$37</c:f>
              <c:strCache>
                <c:ptCount val="1"/>
                <c:pt idx="0">
                  <c:v>0.155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Plots!$AU$37:$CH$37</c:f>
              <c:numCache>
                <c:formatCode>General</c:formatCode>
                <c:ptCount val="40"/>
                <c:pt idx="0">
                  <c:v>0.84883870967741937</c:v>
                </c:pt>
                <c:pt idx="1">
                  <c:v>0.84767741935483865</c:v>
                </c:pt>
                <c:pt idx="2">
                  <c:v>0.84651612903225804</c:v>
                </c:pt>
                <c:pt idx="3">
                  <c:v>0.84535483870967743</c:v>
                </c:pt>
                <c:pt idx="4">
                  <c:v>0.8441935483870967</c:v>
                </c:pt>
                <c:pt idx="5">
                  <c:v>0.84303225806451609</c:v>
                </c:pt>
                <c:pt idx="6">
                  <c:v>0.84187096774193548</c:v>
                </c:pt>
                <c:pt idx="7">
                  <c:v>0.84070967741935476</c:v>
                </c:pt>
                <c:pt idx="8">
                  <c:v>0.83954838709677415</c:v>
                </c:pt>
                <c:pt idx="9">
                  <c:v>0.83838709677419354</c:v>
                </c:pt>
                <c:pt idx="10">
                  <c:v>0.83722580645161293</c:v>
                </c:pt>
                <c:pt idx="11">
                  <c:v>0.83606451612903221</c:v>
                </c:pt>
                <c:pt idx="12">
                  <c:v>0.8349032258064516</c:v>
                </c:pt>
                <c:pt idx="13">
                  <c:v>0.83374193548387099</c:v>
                </c:pt>
                <c:pt idx="14">
                  <c:v>0.83258064516129027</c:v>
                </c:pt>
                <c:pt idx="15">
                  <c:v>0.83141935483870966</c:v>
                </c:pt>
                <c:pt idx="16">
                  <c:v>0.83025806451612905</c:v>
                </c:pt>
                <c:pt idx="17">
                  <c:v>0.82909677419354832</c:v>
                </c:pt>
                <c:pt idx="18">
                  <c:v>0.82793548387096771</c:v>
                </c:pt>
                <c:pt idx="19">
                  <c:v>0.8267741935483871</c:v>
                </c:pt>
                <c:pt idx="20">
                  <c:v>0.82561290322580638</c:v>
                </c:pt>
                <c:pt idx="21">
                  <c:v>0.82445161290322577</c:v>
                </c:pt>
                <c:pt idx="22">
                  <c:v>0.82329032258064516</c:v>
                </c:pt>
                <c:pt idx="23">
                  <c:v>0.82212903225806455</c:v>
                </c:pt>
                <c:pt idx="24">
                  <c:v>0.82096774193548383</c:v>
                </c:pt>
                <c:pt idx="25">
                  <c:v>0.81980645161290322</c:v>
                </c:pt>
                <c:pt idx="26">
                  <c:v>0.81864516129032261</c:v>
                </c:pt>
                <c:pt idx="27">
                  <c:v>0.81748387096774189</c:v>
                </c:pt>
                <c:pt idx="28">
                  <c:v>0.81632258064516128</c:v>
                </c:pt>
                <c:pt idx="29">
                  <c:v>0.81516129032258067</c:v>
                </c:pt>
                <c:pt idx="30">
                  <c:v>0.81399999999999995</c:v>
                </c:pt>
                <c:pt idx="31">
                  <c:v>0.81283870967741934</c:v>
                </c:pt>
                <c:pt idx="32">
                  <c:v>0.81167741935483873</c:v>
                </c:pt>
                <c:pt idx="33">
                  <c:v>0.810516129032258</c:v>
                </c:pt>
                <c:pt idx="34">
                  <c:v>0.80935483870967739</c:v>
                </c:pt>
                <c:pt idx="35">
                  <c:v>0.80819354838709678</c:v>
                </c:pt>
                <c:pt idx="36">
                  <c:v>0.80703225806451606</c:v>
                </c:pt>
                <c:pt idx="37">
                  <c:v>0.80587096774193545</c:v>
                </c:pt>
                <c:pt idx="38">
                  <c:v>0.80470967741935484</c:v>
                </c:pt>
                <c:pt idx="39">
                  <c:v>0.80354838709677412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5314-43D6-9078-648F925D4CBA}"/>
            </c:ext>
          </c:extLst>
        </c:ser>
        <c:ser>
          <c:idx val="31"/>
          <c:order val="31"/>
          <c:tx>
            <c:strRef>
              <c:f>Plots!$AT$38</c:f>
              <c:strCache>
                <c:ptCount val="1"/>
                <c:pt idx="0">
                  <c:v>0.160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Plots!$AU$38:$CH$38</c:f>
              <c:numCache>
                <c:formatCode>General</c:formatCode>
                <c:ptCount val="40"/>
                <c:pt idx="0">
                  <c:v>0.84887499999999994</c:v>
                </c:pt>
                <c:pt idx="1">
                  <c:v>0.84775</c:v>
                </c:pt>
                <c:pt idx="2">
                  <c:v>0.84662499999999996</c:v>
                </c:pt>
                <c:pt idx="3">
                  <c:v>0.84550000000000003</c:v>
                </c:pt>
                <c:pt idx="4">
                  <c:v>0.84437499999999999</c:v>
                </c:pt>
                <c:pt idx="5">
                  <c:v>0.84324999999999994</c:v>
                </c:pt>
                <c:pt idx="6">
                  <c:v>0.84212500000000001</c:v>
                </c:pt>
                <c:pt idx="7">
                  <c:v>0.84099999999999997</c:v>
                </c:pt>
                <c:pt idx="8">
                  <c:v>0.83987499999999993</c:v>
                </c:pt>
                <c:pt idx="9">
                  <c:v>0.83875</c:v>
                </c:pt>
                <c:pt idx="10">
                  <c:v>0.83762499999999995</c:v>
                </c:pt>
                <c:pt idx="11">
                  <c:v>0.83650000000000002</c:v>
                </c:pt>
                <c:pt idx="12">
                  <c:v>0.83537499999999998</c:v>
                </c:pt>
                <c:pt idx="13">
                  <c:v>0.83424999999999994</c:v>
                </c:pt>
                <c:pt idx="14">
                  <c:v>0.833125</c:v>
                </c:pt>
                <c:pt idx="15">
                  <c:v>0.83199999999999996</c:v>
                </c:pt>
                <c:pt idx="16">
                  <c:v>0.83087500000000003</c:v>
                </c:pt>
                <c:pt idx="17">
                  <c:v>0.82974999999999999</c:v>
                </c:pt>
                <c:pt idx="18">
                  <c:v>0.82862499999999994</c:v>
                </c:pt>
                <c:pt idx="19">
                  <c:v>0.82750000000000001</c:v>
                </c:pt>
                <c:pt idx="20">
                  <c:v>0.82637499999999997</c:v>
                </c:pt>
                <c:pt idx="21">
                  <c:v>0.82524999999999993</c:v>
                </c:pt>
                <c:pt idx="22">
                  <c:v>0.824125</c:v>
                </c:pt>
                <c:pt idx="23">
                  <c:v>0.82299999999999995</c:v>
                </c:pt>
                <c:pt idx="24">
                  <c:v>0.82187500000000002</c:v>
                </c:pt>
                <c:pt idx="25">
                  <c:v>0.82074999999999998</c:v>
                </c:pt>
                <c:pt idx="26">
                  <c:v>0.81962499999999994</c:v>
                </c:pt>
                <c:pt idx="27">
                  <c:v>0.81850000000000001</c:v>
                </c:pt>
                <c:pt idx="28">
                  <c:v>0.81737499999999996</c:v>
                </c:pt>
                <c:pt idx="29">
                  <c:v>0.81625000000000003</c:v>
                </c:pt>
                <c:pt idx="30">
                  <c:v>0.81512499999999999</c:v>
                </c:pt>
                <c:pt idx="31">
                  <c:v>0.81399999999999995</c:v>
                </c:pt>
                <c:pt idx="32">
                  <c:v>0.81287500000000001</c:v>
                </c:pt>
                <c:pt idx="33">
                  <c:v>0.81174999999999997</c:v>
                </c:pt>
                <c:pt idx="34">
                  <c:v>0.81062499999999993</c:v>
                </c:pt>
                <c:pt idx="35">
                  <c:v>0.8095</c:v>
                </c:pt>
                <c:pt idx="36">
                  <c:v>0.80837499999999995</c:v>
                </c:pt>
                <c:pt idx="37">
                  <c:v>0.80725000000000002</c:v>
                </c:pt>
                <c:pt idx="38">
                  <c:v>0.80612499999999998</c:v>
                </c:pt>
                <c:pt idx="39">
                  <c:v>0.80499999999999994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F-5314-43D6-9078-648F925D4CBA}"/>
            </c:ext>
          </c:extLst>
        </c:ser>
        <c:ser>
          <c:idx val="32"/>
          <c:order val="32"/>
          <c:tx>
            <c:strRef>
              <c:f>Plots!$AT$39</c:f>
              <c:strCache>
                <c:ptCount val="1"/>
                <c:pt idx="0">
                  <c:v>0.165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Plots!$AU$39:$CH$39</c:f>
              <c:numCache>
                <c:formatCode>General</c:formatCode>
                <c:ptCount val="40"/>
                <c:pt idx="0">
                  <c:v>0.84890909090909084</c:v>
                </c:pt>
                <c:pt idx="1">
                  <c:v>0.8478181818181818</c:v>
                </c:pt>
                <c:pt idx="2">
                  <c:v>0.84672727272727266</c:v>
                </c:pt>
                <c:pt idx="3">
                  <c:v>0.84563636363636363</c:v>
                </c:pt>
                <c:pt idx="4">
                  <c:v>0.84454545454545449</c:v>
                </c:pt>
                <c:pt idx="5">
                  <c:v>0.84345454545454546</c:v>
                </c:pt>
                <c:pt idx="6">
                  <c:v>0.84236363636363631</c:v>
                </c:pt>
                <c:pt idx="7">
                  <c:v>0.84127272727272728</c:v>
                </c:pt>
                <c:pt idx="8">
                  <c:v>0.84018181818181814</c:v>
                </c:pt>
                <c:pt idx="9">
                  <c:v>0.83909090909090911</c:v>
                </c:pt>
                <c:pt idx="10">
                  <c:v>0.83799999999999997</c:v>
                </c:pt>
                <c:pt idx="11">
                  <c:v>0.83690909090909094</c:v>
                </c:pt>
                <c:pt idx="12">
                  <c:v>0.83581818181818179</c:v>
                </c:pt>
                <c:pt idx="13">
                  <c:v>0.83472727272727265</c:v>
                </c:pt>
                <c:pt idx="14">
                  <c:v>0.83363636363636362</c:v>
                </c:pt>
                <c:pt idx="15">
                  <c:v>0.83254545454545448</c:v>
                </c:pt>
                <c:pt idx="16">
                  <c:v>0.83145454545454545</c:v>
                </c:pt>
                <c:pt idx="17">
                  <c:v>0.8303636363636363</c:v>
                </c:pt>
                <c:pt idx="18">
                  <c:v>0.82927272727272727</c:v>
                </c:pt>
                <c:pt idx="19">
                  <c:v>0.82818181818181813</c:v>
                </c:pt>
                <c:pt idx="20">
                  <c:v>0.8270909090909091</c:v>
                </c:pt>
                <c:pt idx="21">
                  <c:v>0.82599999999999996</c:v>
                </c:pt>
                <c:pt idx="22">
                  <c:v>0.82490909090909093</c:v>
                </c:pt>
                <c:pt idx="23">
                  <c:v>0.82381818181818178</c:v>
                </c:pt>
                <c:pt idx="24">
                  <c:v>0.82272727272727275</c:v>
                </c:pt>
                <c:pt idx="25">
                  <c:v>0.82163636363636361</c:v>
                </c:pt>
                <c:pt idx="26">
                  <c:v>0.82054545454545458</c:v>
                </c:pt>
                <c:pt idx="27">
                  <c:v>0.81945454545454544</c:v>
                </c:pt>
                <c:pt idx="28">
                  <c:v>0.8183636363636364</c:v>
                </c:pt>
                <c:pt idx="29">
                  <c:v>0.81727272727272726</c:v>
                </c:pt>
                <c:pt idx="30">
                  <c:v>0.81618181818181812</c:v>
                </c:pt>
                <c:pt idx="31">
                  <c:v>0.81509090909090909</c:v>
                </c:pt>
                <c:pt idx="32">
                  <c:v>0.81399999999999995</c:v>
                </c:pt>
                <c:pt idx="33">
                  <c:v>0.81290909090909091</c:v>
                </c:pt>
                <c:pt idx="34">
                  <c:v>0.81181818181818177</c:v>
                </c:pt>
                <c:pt idx="35">
                  <c:v>0.81072727272727274</c:v>
                </c:pt>
                <c:pt idx="36">
                  <c:v>0.8096363636363636</c:v>
                </c:pt>
                <c:pt idx="37">
                  <c:v>0.80854545454545457</c:v>
                </c:pt>
                <c:pt idx="38">
                  <c:v>0.80745454545454542</c:v>
                </c:pt>
                <c:pt idx="39">
                  <c:v>0.80636363636363639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5314-43D6-9078-648F925D4CBA}"/>
            </c:ext>
          </c:extLst>
        </c:ser>
        <c:ser>
          <c:idx val="33"/>
          <c:order val="33"/>
          <c:tx>
            <c:strRef>
              <c:f>Plots!$AT$40</c:f>
              <c:strCache>
                <c:ptCount val="1"/>
                <c:pt idx="0">
                  <c:v>0.170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Plots!$AU$40:$CH$40</c:f>
              <c:numCache>
                <c:formatCode>General</c:formatCode>
                <c:ptCount val="40"/>
                <c:pt idx="0">
                  <c:v>0.8489411764705882</c:v>
                </c:pt>
                <c:pt idx="1">
                  <c:v>0.84788235294117642</c:v>
                </c:pt>
                <c:pt idx="2">
                  <c:v>0.84682352941176464</c:v>
                </c:pt>
                <c:pt idx="3">
                  <c:v>0.84576470588235297</c:v>
                </c:pt>
                <c:pt idx="4">
                  <c:v>0.8447058823529412</c:v>
                </c:pt>
                <c:pt idx="5">
                  <c:v>0.84364705882352942</c:v>
                </c:pt>
                <c:pt idx="6">
                  <c:v>0.84258823529411764</c:v>
                </c:pt>
                <c:pt idx="7">
                  <c:v>0.84152941176470586</c:v>
                </c:pt>
                <c:pt idx="8">
                  <c:v>0.84047058823529408</c:v>
                </c:pt>
                <c:pt idx="9">
                  <c:v>0.8394117647058823</c:v>
                </c:pt>
                <c:pt idx="10">
                  <c:v>0.83835294117647052</c:v>
                </c:pt>
                <c:pt idx="11">
                  <c:v>0.83729411764705886</c:v>
                </c:pt>
                <c:pt idx="12">
                  <c:v>0.83623529411764708</c:v>
                </c:pt>
                <c:pt idx="13">
                  <c:v>0.8351764705882353</c:v>
                </c:pt>
                <c:pt idx="14">
                  <c:v>0.83411764705882352</c:v>
                </c:pt>
                <c:pt idx="15">
                  <c:v>0.83305882352941174</c:v>
                </c:pt>
                <c:pt idx="16">
                  <c:v>0.83199999999999996</c:v>
                </c:pt>
                <c:pt idx="17">
                  <c:v>0.83094117647058818</c:v>
                </c:pt>
                <c:pt idx="18">
                  <c:v>0.8298823529411764</c:v>
                </c:pt>
                <c:pt idx="19">
                  <c:v>0.82882352941176474</c:v>
                </c:pt>
                <c:pt idx="20">
                  <c:v>0.82776470588235296</c:v>
                </c:pt>
                <c:pt idx="21">
                  <c:v>0.82670588235294118</c:v>
                </c:pt>
                <c:pt idx="22">
                  <c:v>0.8256470588235294</c:v>
                </c:pt>
                <c:pt idx="23">
                  <c:v>0.82458823529411762</c:v>
                </c:pt>
                <c:pt idx="24">
                  <c:v>0.82352941176470584</c:v>
                </c:pt>
                <c:pt idx="25">
                  <c:v>0.82247058823529406</c:v>
                </c:pt>
                <c:pt idx="26">
                  <c:v>0.82141176470588229</c:v>
                </c:pt>
                <c:pt idx="27">
                  <c:v>0.82035294117647062</c:v>
                </c:pt>
                <c:pt idx="28">
                  <c:v>0.81929411764705884</c:v>
                </c:pt>
                <c:pt idx="29">
                  <c:v>0.81823529411764706</c:v>
                </c:pt>
                <c:pt idx="30">
                  <c:v>0.81717647058823528</c:v>
                </c:pt>
                <c:pt idx="31">
                  <c:v>0.8161176470588235</c:v>
                </c:pt>
                <c:pt idx="32">
                  <c:v>0.81505882352941172</c:v>
                </c:pt>
                <c:pt idx="33">
                  <c:v>0.81399999999999995</c:v>
                </c:pt>
                <c:pt idx="34">
                  <c:v>0.81294117647058828</c:v>
                </c:pt>
                <c:pt idx="35">
                  <c:v>0.8118823529411765</c:v>
                </c:pt>
                <c:pt idx="36">
                  <c:v>0.81082352941176472</c:v>
                </c:pt>
                <c:pt idx="37">
                  <c:v>0.80976470588235294</c:v>
                </c:pt>
                <c:pt idx="38">
                  <c:v>0.80870588235294116</c:v>
                </c:pt>
                <c:pt idx="39">
                  <c:v>0.80764705882352938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1-5314-43D6-9078-648F925D4CBA}"/>
            </c:ext>
          </c:extLst>
        </c:ser>
        <c:ser>
          <c:idx val="34"/>
          <c:order val="34"/>
          <c:tx>
            <c:strRef>
              <c:f>Plots!$AT$41</c:f>
              <c:strCache>
                <c:ptCount val="1"/>
                <c:pt idx="0">
                  <c:v>0.175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Plots!$AU$41:$CH$41</c:f>
              <c:numCache>
                <c:formatCode>General</c:formatCode>
                <c:ptCount val="40"/>
                <c:pt idx="0">
                  <c:v>0.8489714285714286</c:v>
                </c:pt>
                <c:pt idx="1">
                  <c:v>0.84794285714285711</c:v>
                </c:pt>
                <c:pt idx="2">
                  <c:v>0.84691428571428573</c:v>
                </c:pt>
                <c:pt idx="3">
                  <c:v>0.84588571428571424</c:v>
                </c:pt>
                <c:pt idx="4">
                  <c:v>0.84485714285714286</c:v>
                </c:pt>
                <c:pt idx="5">
                  <c:v>0.84382857142857137</c:v>
                </c:pt>
                <c:pt idx="6">
                  <c:v>0.84279999999999999</c:v>
                </c:pt>
                <c:pt idx="7">
                  <c:v>0.8417714285714285</c:v>
                </c:pt>
                <c:pt idx="8">
                  <c:v>0.84074285714285713</c:v>
                </c:pt>
                <c:pt idx="9">
                  <c:v>0.83971428571428564</c:v>
                </c:pt>
                <c:pt idx="10">
                  <c:v>0.83868571428571426</c:v>
                </c:pt>
                <c:pt idx="11">
                  <c:v>0.83765714285714288</c:v>
                </c:pt>
                <c:pt idx="12">
                  <c:v>0.83662857142857139</c:v>
                </c:pt>
                <c:pt idx="13">
                  <c:v>0.83560000000000001</c:v>
                </c:pt>
                <c:pt idx="14">
                  <c:v>0.83457142857142852</c:v>
                </c:pt>
                <c:pt idx="15">
                  <c:v>0.83354285714285714</c:v>
                </c:pt>
                <c:pt idx="16">
                  <c:v>0.83251428571428565</c:v>
                </c:pt>
                <c:pt idx="17">
                  <c:v>0.83148571428571427</c:v>
                </c:pt>
                <c:pt idx="18">
                  <c:v>0.83045714285714278</c:v>
                </c:pt>
                <c:pt idx="19">
                  <c:v>0.8294285714285714</c:v>
                </c:pt>
                <c:pt idx="20">
                  <c:v>0.82840000000000003</c:v>
                </c:pt>
                <c:pt idx="21">
                  <c:v>0.82737142857142854</c:v>
                </c:pt>
                <c:pt idx="22">
                  <c:v>0.82634285714285716</c:v>
                </c:pt>
                <c:pt idx="23">
                  <c:v>0.82531428571428567</c:v>
                </c:pt>
                <c:pt idx="24">
                  <c:v>0.82428571428571429</c:v>
                </c:pt>
                <c:pt idx="25">
                  <c:v>0.8232571428571428</c:v>
                </c:pt>
                <c:pt idx="26">
                  <c:v>0.82222857142857142</c:v>
                </c:pt>
                <c:pt idx="27">
                  <c:v>0.82119999999999993</c:v>
                </c:pt>
                <c:pt idx="28">
                  <c:v>0.82017142857142855</c:v>
                </c:pt>
                <c:pt idx="29">
                  <c:v>0.81914285714285717</c:v>
                </c:pt>
                <c:pt idx="30">
                  <c:v>0.81811428571428568</c:v>
                </c:pt>
                <c:pt idx="31">
                  <c:v>0.8170857142857143</c:v>
                </c:pt>
                <c:pt idx="32">
                  <c:v>0.81605714285714281</c:v>
                </c:pt>
                <c:pt idx="33">
                  <c:v>0.81502857142857144</c:v>
                </c:pt>
                <c:pt idx="34">
                  <c:v>0.81399999999999995</c:v>
                </c:pt>
                <c:pt idx="35">
                  <c:v>0.81297142857142857</c:v>
                </c:pt>
                <c:pt idx="36">
                  <c:v>0.81194285714285708</c:v>
                </c:pt>
                <c:pt idx="37">
                  <c:v>0.8109142857142857</c:v>
                </c:pt>
                <c:pt idx="38">
                  <c:v>0.80988571428571432</c:v>
                </c:pt>
                <c:pt idx="39">
                  <c:v>0.80885714285714283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5314-43D6-9078-648F925D4CBA}"/>
            </c:ext>
          </c:extLst>
        </c:ser>
        <c:ser>
          <c:idx val="35"/>
          <c:order val="35"/>
          <c:tx>
            <c:strRef>
              <c:f>Plots!$AT$42</c:f>
              <c:strCache>
                <c:ptCount val="1"/>
                <c:pt idx="0">
                  <c:v>0.180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Plots!$AU$42:$CH$42</c:f>
              <c:numCache>
                <c:formatCode>General</c:formatCode>
                <c:ptCount val="40"/>
                <c:pt idx="0">
                  <c:v>0.84899999999999998</c:v>
                </c:pt>
                <c:pt idx="1">
                  <c:v>0.84799999999999998</c:v>
                </c:pt>
                <c:pt idx="2">
                  <c:v>0.84699999999999998</c:v>
                </c:pt>
                <c:pt idx="3">
                  <c:v>0.84599999999999997</c:v>
                </c:pt>
                <c:pt idx="4">
                  <c:v>0.84499999999999997</c:v>
                </c:pt>
                <c:pt idx="5">
                  <c:v>0.84399999999999997</c:v>
                </c:pt>
                <c:pt idx="6">
                  <c:v>0.84299999999999997</c:v>
                </c:pt>
                <c:pt idx="7">
                  <c:v>0.84199999999999997</c:v>
                </c:pt>
                <c:pt idx="8">
                  <c:v>0.84099999999999997</c:v>
                </c:pt>
                <c:pt idx="9">
                  <c:v>0.84</c:v>
                </c:pt>
                <c:pt idx="10">
                  <c:v>0.83899999999999997</c:v>
                </c:pt>
                <c:pt idx="11">
                  <c:v>0.83799999999999997</c:v>
                </c:pt>
                <c:pt idx="12">
                  <c:v>0.83699999999999997</c:v>
                </c:pt>
                <c:pt idx="13">
                  <c:v>0.83599999999999997</c:v>
                </c:pt>
                <c:pt idx="14">
                  <c:v>0.83499999999999996</c:v>
                </c:pt>
                <c:pt idx="15">
                  <c:v>0.83399999999999996</c:v>
                </c:pt>
                <c:pt idx="16">
                  <c:v>0.83299999999999996</c:v>
                </c:pt>
                <c:pt idx="17">
                  <c:v>0.83199999999999996</c:v>
                </c:pt>
                <c:pt idx="18">
                  <c:v>0.83099999999999996</c:v>
                </c:pt>
                <c:pt idx="19">
                  <c:v>0.83</c:v>
                </c:pt>
                <c:pt idx="20">
                  <c:v>0.82899999999999996</c:v>
                </c:pt>
                <c:pt idx="21">
                  <c:v>0.82799999999999996</c:v>
                </c:pt>
                <c:pt idx="22">
                  <c:v>0.82699999999999996</c:v>
                </c:pt>
                <c:pt idx="23">
                  <c:v>0.82599999999999996</c:v>
                </c:pt>
                <c:pt idx="24">
                  <c:v>0.82499999999999996</c:v>
                </c:pt>
                <c:pt idx="25">
                  <c:v>0.82399999999999995</c:v>
                </c:pt>
                <c:pt idx="26">
                  <c:v>0.82299999999999995</c:v>
                </c:pt>
                <c:pt idx="27">
                  <c:v>0.82199999999999995</c:v>
                </c:pt>
                <c:pt idx="28">
                  <c:v>0.82099999999999995</c:v>
                </c:pt>
                <c:pt idx="29">
                  <c:v>0.82</c:v>
                </c:pt>
                <c:pt idx="30">
                  <c:v>0.81899999999999995</c:v>
                </c:pt>
                <c:pt idx="31">
                  <c:v>0.81799999999999995</c:v>
                </c:pt>
                <c:pt idx="32">
                  <c:v>0.81699999999999995</c:v>
                </c:pt>
                <c:pt idx="33">
                  <c:v>0.81599999999999995</c:v>
                </c:pt>
                <c:pt idx="34">
                  <c:v>0.81499999999999995</c:v>
                </c:pt>
                <c:pt idx="35">
                  <c:v>0.81399999999999995</c:v>
                </c:pt>
                <c:pt idx="36">
                  <c:v>0.81299999999999994</c:v>
                </c:pt>
                <c:pt idx="37">
                  <c:v>0.81199999999999994</c:v>
                </c:pt>
                <c:pt idx="38">
                  <c:v>0.81099999999999994</c:v>
                </c:pt>
                <c:pt idx="39">
                  <c:v>0.80999999999999994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3-5314-43D6-9078-648F925D4CBA}"/>
            </c:ext>
          </c:extLst>
        </c:ser>
        <c:ser>
          <c:idx val="36"/>
          <c:order val="36"/>
          <c:tx>
            <c:strRef>
              <c:f>Plots!$AT$43</c:f>
              <c:strCache>
                <c:ptCount val="1"/>
                <c:pt idx="0">
                  <c:v>0.185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Plots!$AU$43:$CH$43</c:f>
              <c:numCache>
                <c:formatCode>General</c:formatCode>
                <c:ptCount val="40"/>
                <c:pt idx="0">
                  <c:v>0.84902702702702704</c:v>
                </c:pt>
                <c:pt idx="1">
                  <c:v>0.84805405405405399</c:v>
                </c:pt>
                <c:pt idx="2">
                  <c:v>0.84708108108108104</c:v>
                </c:pt>
                <c:pt idx="3">
                  <c:v>0.8461081081081081</c:v>
                </c:pt>
                <c:pt idx="4">
                  <c:v>0.84513513513513516</c:v>
                </c:pt>
                <c:pt idx="5">
                  <c:v>0.84416216216216211</c:v>
                </c:pt>
                <c:pt idx="6">
                  <c:v>0.84318918918918917</c:v>
                </c:pt>
                <c:pt idx="7">
                  <c:v>0.84221621621621623</c:v>
                </c:pt>
                <c:pt idx="8">
                  <c:v>0.84124324324324318</c:v>
                </c:pt>
                <c:pt idx="9">
                  <c:v>0.84027027027027024</c:v>
                </c:pt>
                <c:pt idx="10">
                  <c:v>0.8392972972972973</c:v>
                </c:pt>
                <c:pt idx="11">
                  <c:v>0.83832432432432435</c:v>
                </c:pt>
                <c:pt idx="12">
                  <c:v>0.8373513513513513</c:v>
                </c:pt>
                <c:pt idx="13">
                  <c:v>0.83637837837837836</c:v>
                </c:pt>
                <c:pt idx="14">
                  <c:v>0.83540540540540542</c:v>
                </c:pt>
                <c:pt idx="15">
                  <c:v>0.83443243243243237</c:v>
                </c:pt>
                <c:pt idx="16">
                  <c:v>0.83345945945945943</c:v>
                </c:pt>
                <c:pt idx="17">
                  <c:v>0.83248648648648649</c:v>
                </c:pt>
                <c:pt idx="18">
                  <c:v>0.83151351351351344</c:v>
                </c:pt>
                <c:pt idx="19">
                  <c:v>0.8305405405405405</c:v>
                </c:pt>
                <c:pt idx="20">
                  <c:v>0.82956756756756755</c:v>
                </c:pt>
                <c:pt idx="21">
                  <c:v>0.82859459459459461</c:v>
                </c:pt>
                <c:pt idx="22">
                  <c:v>0.82762162162162156</c:v>
                </c:pt>
                <c:pt idx="23">
                  <c:v>0.82664864864864862</c:v>
                </c:pt>
                <c:pt idx="24">
                  <c:v>0.82567567567567568</c:v>
                </c:pt>
                <c:pt idx="25">
                  <c:v>0.82470270270270263</c:v>
                </c:pt>
                <c:pt idx="26">
                  <c:v>0.82372972972972969</c:v>
                </c:pt>
                <c:pt idx="27">
                  <c:v>0.82275675675675675</c:v>
                </c:pt>
                <c:pt idx="28">
                  <c:v>0.82178378378378381</c:v>
                </c:pt>
                <c:pt idx="29">
                  <c:v>0.82081081081081075</c:v>
                </c:pt>
                <c:pt idx="30">
                  <c:v>0.81983783783783781</c:v>
                </c:pt>
                <c:pt idx="31">
                  <c:v>0.81886486486486487</c:v>
                </c:pt>
                <c:pt idx="32">
                  <c:v>0.81789189189189182</c:v>
                </c:pt>
                <c:pt idx="33">
                  <c:v>0.81691891891891888</c:v>
                </c:pt>
                <c:pt idx="34">
                  <c:v>0.81594594594594594</c:v>
                </c:pt>
                <c:pt idx="35">
                  <c:v>0.814972972972973</c:v>
                </c:pt>
                <c:pt idx="36">
                  <c:v>0.81399999999999995</c:v>
                </c:pt>
                <c:pt idx="37">
                  <c:v>0.813027027027027</c:v>
                </c:pt>
                <c:pt idx="38">
                  <c:v>0.81205405405405406</c:v>
                </c:pt>
                <c:pt idx="39">
                  <c:v>0.81108108108108101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5314-43D6-9078-648F925D4CBA}"/>
            </c:ext>
          </c:extLst>
        </c:ser>
        <c:ser>
          <c:idx val="37"/>
          <c:order val="37"/>
          <c:tx>
            <c:strRef>
              <c:f>Plots!$AT$44</c:f>
              <c:strCache>
                <c:ptCount val="1"/>
                <c:pt idx="0">
                  <c:v>0.190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Plots!$AU$44:$CH$44</c:f>
              <c:numCache>
                <c:formatCode>General</c:formatCode>
                <c:ptCount val="40"/>
                <c:pt idx="0">
                  <c:v>0.84905263157894739</c:v>
                </c:pt>
                <c:pt idx="1">
                  <c:v>0.8481052631578947</c:v>
                </c:pt>
                <c:pt idx="2">
                  <c:v>0.84715789473684211</c:v>
                </c:pt>
                <c:pt idx="3">
                  <c:v>0.84621052631578941</c:v>
                </c:pt>
                <c:pt idx="4">
                  <c:v>0.84526315789473683</c:v>
                </c:pt>
                <c:pt idx="5">
                  <c:v>0.84431578947368424</c:v>
                </c:pt>
                <c:pt idx="6">
                  <c:v>0.84336842105263155</c:v>
                </c:pt>
                <c:pt idx="7">
                  <c:v>0.84242105263157896</c:v>
                </c:pt>
                <c:pt idx="8">
                  <c:v>0.84147368421052626</c:v>
                </c:pt>
                <c:pt idx="9">
                  <c:v>0.84052631578947368</c:v>
                </c:pt>
                <c:pt idx="10">
                  <c:v>0.83957894736842098</c:v>
                </c:pt>
                <c:pt idx="11">
                  <c:v>0.83863157894736839</c:v>
                </c:pt>
                <c:pt idx="12">
                  <c:v>0.83768421052631581</c:v>
                </c:pt>
                <c:pt idx="13">
                  <c:v>0.83673684210526311</c:v>
                </c:pt>
                <c:pt idx="14">
                  <c:v>0.83578947368421053</c:v>
                </c:pt>
                <c:pt idx="15">
                  <c:v>0.83484210526315783</c:v>
                </c:pt>
                <c:pt idx="16">
                  <c:v>0.83389473684210524</c:v>
                </c:pt>
                <c:pt idx="17">
                  <c:v>0.83294736842105266</c:v>
                </c:pt>
                <c:pt idx="18">
                  <c:v>0.83199999999999996</c:v>
                </c:pt>
                <c:pt idx="19">
                  <c:v>0.83105263157894738</c:v>
                </c:pt>
                <c:pt idx="20">
                  <c:v>0.83010526315789468</c:v>
                </c:pt>
                <c:pt idx="21">
                  <c:v>0.82915789473684209</c:v>
                </c:pt>
                <c:pt idx="22">
                  <c:v>0.82821052631578951</c:v>
                </c:pt>
                <c:pt idx="23">
                  <c:v>0.82726315789473681</c:v>
                </c:pt>
                <c:pt idx="24">
                  <c:v>0.82631578947368423</c:v>
                </c:pt>
                <c:pt idx="25">
                  <c:v>0.82536842105263153</c:v>
                </c:pt>
                <c:pt idx="26">
                  <c:v>0.82442105263157894</c:v>
                </c:pt>
                <c:pt idx="27">
                  <c:v>0.82347368421052625</c:v>
                </c:pt>
                <c:pt idx="28">
                  <c:v>0.82252631578947366</c:v>
                </c:pt>
                <c:pt idx="29">
                  <c:v>0.82157894736842108</c:v>
                </c:pt>
                <c:pt idx="30">
                  <c:v>0.82063157894736838</c:v>
                </c:pt>
                <c:pt idx="31">
                  <c:v>0.81968421052631579</c:v>
                </c:pt>
                <c:pt idx="32">
                  <c:v>0.8187368421052631</c:v>
                </c:pt>
                <c:pt idx="33">
                  <c:v>0.81778947368421051</c:v>
                </c:pt>
                <c:pt idx="34">
                  <c:v>0.81684210526315792</c:v>
                </c:pt>
                <c:pt idx="35">
                  <c:v>0.81589473684210523</c:v>
                </c:pt>
                <c:pt idx="36">
                  <c:v>0.81494736842105264</c:v>
                </c:pt>
                <c:pt idx="37">
                  <c:v>0.81399999999999995</c:v>
                </c:pt>
                <c:pt idx="38">
                  <c:v>0.81305263157894736</c:v>
                </c:pt>
                <c:pt idx="39">
                  <c:v>0.81210526315789466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5-5314-43D6-9078-648F925D4CBA}"/>
            </c:ext>
          </c:extLst>
        </c:ser>
        <c:ser>
          <c:idx val="38"/>
          <c:order val="38"/>
          <c:tx>
            <c:strRef>
              <c:f>Plots!$AT$45</c:f>
              <c:strCache>
                <c:ptCount val="1"/>
                <c:pt idx="0">
                  <c:v>0.195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Plots!$AU$45:$CH$45</c:f>
              <c:numCache>
                <c:formatCode>General</c:formatCode>
                <c:ptCount val="40"/>
                <c:pt idx="0">
                  <c:v>0.84907692307692306</c:v>
                </c:pt>
                <c:pt idx="1">
                  <c:v>0.84815384615384615</c:v>
                </c:pt>
                <c:pt idx="2">
                  <c:v>0.84723076923076923</c:v>
                </c:pt>
                <c:pt idx="3">
                  <c:v>0.84630769230769232</c:v>
                </c:pt>
                <c:pt idx="4">
                  <c:v>0.8453846153846154</c:v>
                </c:pt>
                <c:pt idx="5">
                  <c:v>0.84446153846153849</c:v>
                </c:pt>
                <c:pt idx="6">
                  <c:v>0.84353846153846157</c:v>
                </c:pt>
                <c:pt idx="7">
                  <c:v>0.84261538461538454</c:v>
                </c:pt>
                <c:pt idx="8">
                  <c:v>0.84169230769230763</c:v>
                </c:pt>
                <c:pt idx="9">
                  <c:v>0.84076923076923071</c:v>
                </c:pt>
                <c:pt idx="10">
                  <c:v>0.8398461538461538</c:v>
                </c:pt>
                <c:pt idx="11">
                  <c:v>0.83892307692307688</c:v>
                </c:pt>
                <c:pt idx="12">
                  <c:v>0.83799999999999997</c:v>
                </c:pt>
                <c:pt idx="13">
                  <c:v>0.83707692307692305</c:v>
                </c:pt>
                <c:pt idx="14">
                  <c:v>0.83615384615384614</c:v>
                </c:pt>
                <c:pt idx="15">
                  <c:v>0.83523076923076922</c:v>
                </c:pt>
                <c:pt idx="16">
                  <c:v>0.83430769230769231</c:v>
                </c:pt>
                <c:pt idx="17">
                  <c:v>0.83338461538461539</c:v>
                </c:pt>
                <c:pt idx="18">
                  <c:v>0.83246153846153847</c:v>
                </c:pt>
                <c:pt idx="19">
                  <c:v>0.83153846153846156</c:v>
                </c:pt>
                <c:pt idx="20">
                  <c:v>0.83061538461538464</c:v>
                </c:pt>
                <c:pt idx="21">
                  <c:v>0.82969230769230762</c:v>
                </c:pt>
                <c:pt idx="22">
                  <c:v>0.8287692307692307</c:v>
                </c:pt>
                <c:pt idx="23">
                  <c:v>0.82784615384615379</c:v>
                </c:pt>
                <c:pt idx="24">
                  <c:v>0.82692307692307687</c:v>
                </c:pt>
                <c:pt idx="25">
                  <c:v>0.82599999999999996</c:v>
                </c:pt>
                <c:pt idx="26">
                  <c:v>0.82507692307692304</c:v>
                </c:pt>
                <c:pt idx="27">
                  <c:v>0.82415384615384613</c:v>
                </c:pt>
                <c:pt idx="28">
                  <c:v>0.82323076923076921</c:v>
                </c:pt>
                <c:pt idx="29">
                  <c:v>0.8223076923076923</c:v>
                </c:pt>
                <c:pt idx="30">
                  <c:v>0.82138461538461538</c:v>
                </c:pt>
                <c:pt idx="31">
                  <c:v>0.82046153846153846</c:v>
                </c:pt>
                <c:pt idx="32">
                  <c:v>0.81953846153846155</c:v>
                </c:pt>
                <c:pt idx="33">
                  <c:v>0.81861538461538463</c:v>
                </c:pt>
                <c:pt idx="34">
                  <c:v>0.81769230769230772</c:v>
                </c:pt>
                <c:pt idx="35">
                  <c:v>0.81676923076923069</c:v>
                </c:pt>
                <c:pt idx="36">
                  <c:v>0.81584615384615389</c:v>
                </c:pt>
                <c:pt idx="37">
                  <c:v>0.81492307692307686</c:v>
                </c:pt>
                <c:pt idx="38">
                  <c:v>0.81399999999999995</c:v>
                </c:pt>
                <c:pt idx="39">
                  <c:v>0.81307692307692303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6-5314-43D6-9078-648F925D4CBA}"/>
            </c:ext>
          </c:extLst>
        </c:ser>
        <c:ser>
          <c:idx val="39"/>
          <c:order val="39"/>
          <c:tx>
            <c:strRef>
              <c:f>Plots!$AT$46</c:f>
              <c:strCache>
                <c:ptCount val="1"/>
                <c:pt idx="0">
                  <c:v>0.200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/>
            <a:effectLst/>
            <a:sp3d/>
          </c:spPr>
          <c:cat>
            <c:numRef>
              <c:f>Plots!$AU$6:$CH$6</c:f>
              <c:numCache>
                <c:formatCode>General</c:formatCode>
                <c:ptCount val="4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</c:numCache>
            </c:numRef>
          </c:cat>
          <c:val>
            <c:numRef>
              <c:f>Plots!$AU$46:$CH$46</c:f>
              <c:numCache>
                <c:formatCode>General</c:formatCode>
                <c:ptCount val="40"/>
                <c:pt idx="0">
                  <c:v>0.84909999999999997</c:v>
                </c:pt>
                <c:pt idx="1">
                  <c:v>0.84819999999999995</c:v>
                </c:pt>
                <c:pt idx="2">
                  <c:v>0.84729999999999994</c:v>
                </c:pt>
                <c:pt idx="3">
                  <c:v>0.84639999999999993</c:v>
                </c:pt>
                <c:pt idx="4">
                  <c:v>0.84550000000000003</c:v>
                </c:pt>
                <c:pt idx="5">
                  <c:v>0.84460000000000002</c:v>
                </c:pt>
                <c:pt idx="6">
                  <c:v>0.84370000000000001</c:v>
                </c:pt>
                <c:pt idx="7">
                  <c:v>0.84279999999999999</c:v>
                </c:pt>
                <c:pt idx="8">
                  <c:v>0.84189999999999998</c:v>
                </c:pt>
                <c:pt idx="9">
                  <c:v>0.84099999999999997</c:v>
                </c:pt>
                <c:pt idx="10">
                  <c:v>0.84009999999999996</c:v>
                </c:pt>
                <c:pt idx="11">
                  <c:v>0.83919999999999995</c:v>
                </c:pt>
                <c:pt idx="12">
                  <c:v>0.83829999999999993</c:v>
                </c:pt>
                <c:pt idx="13">
                  <c:v>0.83739999999999992</c:v>
                </c:pt>
                <c:pt idx="14">
                  <c:v>0.83650000000000002</c:v>
                </c:pt>
                <c:pt idx="15">
                  <c:v>0.83560000000000001</c:v>
                </c:pt>
                <c:pt idx="16">
                  <c:v>0.8347</c:v>
                </c:pt>
                <c:pt idx="17">
                  <c:v>0.83379999999999999</c:v>
                </c:pt>
                <c:pt idx="18">
                  <c:v>0.83289999999999997</c:v>
                </c:pt>
                <c:pt idx="19">
                  <c:v>0.83199999999999996</c:v>
                </c:pt>
                <c:pt idx="20">
                  <c:v>0.83109999999999995</c:v>
                </c:pt>
                <c:pt idx="21">
                  <c:v>0.83019999999999994</c:v>
                </c:pt>
                <c:pt idx="22">
                  <c:v>0.82929999999999993</c:v>
                </c:pt>
                <c:pt idx="23">
                  <c:v>0.82840000000000003</c:v>
                </c:pt>
                <c:pt idx="24">
                  <c:v>0.82750000000000001</c:v>
                </c:pt>
                <c:pt idx="25">
                  <c:v>0.8266</c:v>
                </c:pt>
                <c:pt idx="26">
                  <c:v>0.82569999999999999</c:v>
                </c:pt>
                <c:pt idx="27">
                  <c:v>0.82479999999999998</c:v>
                </c:pt>
                <c:pt idx="28">
                  <c:v>0.82389999999999997</c:v>
                </c:pt>
                <c:pt idx="29">
                  <c:v>0.82299999999999995</c:v>
                </c:pt>
                <c:pt idx="30">
                  <c:v>0.82209999999999994</c:v>
                </c:pt>
                <c:pt idx="31">
                  <c:v>0.82119999999999993</c:v>
                </c:pt>
                <c:pt idx="32">
                  <c:v>0.82030000000000003</c:v>
                </c:pt>
                <c:pt idx="33">
                  <c:v>0.81940000000000002</c:v>
                </c:pt>
                <c:pt idx="34">
                  <c:v>0.81850000000000001</c:v>
                </c:pt>
                <c:pt idx="35">
                  <c:v>0.81759999999999999</c:v>
                </c:pt>
                <c:pt idx="36">
                  <c:v>0.81669999999999998</c:v>
                </c:pt>
                <c:pt idx="37">
                  <c:v>0.81579999999999997</c:v>
                </c:pt>
                <c:pt idx="38">
                  <c:v>0.81489999999999996</c:v>
                </c:pt>
                <c:pt idx="39">
                  <c:v>0.81399999999999995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7-5314-43D6-9078-648F925D4CBA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537162200"/>
        <c:axId val="537162592"/>
        <c:axId val="537788248"/>
      </c:surface3DChart>
      <c:catAx>
        <c:axId val="53716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LC value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162592"/>
        <c:crosses val="autoZero"/>
        <c:auto val="1"/>
        <c:lblAlgn val="ctr"/>
        <c:lblOffset val="100"/>
        <c:noMultiLvlLbl val="0"/>
      </c:catAx>
      <c:valAx>
        <c:axId val="53716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162200"/>
        <c:crosses val="autoZero"/>
        <c:crossBetween val="midCat"/>
      </c:valAx>
      <c:serAx>
        <c:axId val="537788248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NC value</a:t>
                </a:r>
              </a:p>
            </c:rich>
          </c:tx>
          <c:overlay val="0"/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162592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vert="horz"/>
          <a:lstStyle/>
          <a:p>
            <a:pPr rtl="0">
              <a:defRPr/>
            </a:pPr>
            <a:endParaRPr lang="en-US"/>
          </a:p>
        </c:txPr>
      </c:legendEntry>
      <c:legendEntry>
        <c:idx val="1"/>
        <c:txPr>
          <a:bodyPr rot="0" vert="horz"/>
          <a:lstStyle/>
          <a:p>
            <a:pPr rtl="0">
              <a:defRPr/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vert="horz"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Value of Ti vs AvgMonthly Temp</a:t>
            </a:r>
          </a:p>
        </c:rich>
      </c:tx>
      <c:layout>
        <c:manualLayout>
          <c:xMode val="edge"/>
          <c:yMode val="edge"/>
          <c:x val="0.23982778330417159"/>
          <c:y val="2.43504089960782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Plots!$A$12:$A$77</c:f>
              <c:numCache>
                <c:formatCode>General</c:formatCode>
                <c:ptCount val="66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  <c:pt idx="50">
                  <c:v>40</c:v>
                </c:pt>
                <c:pt idx="51">
                  <c:v>41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45</c:v>
                </c:pt>
                <c:pt idx="56">
                  <c:v>46</c:v>
                </c:pt>
                <c:pt idx="57">
                  <c:v>47</c:v>
                </c:pt>
                <c:pt idx="58">
                  <c:v>48</c:v>
                </c:pt>
                <c:pt idx="59">
                  <c:v>49</c:v>
                </c:pt>
                <c:pt idx="60">
                  <c:v>50</c:v>
                </c:pt>
                <c:pt idx="61">
                  <c:v>51</c:v>
                </c:pt>
                <c:pt idx="62">
                  <c:v>52</c:v>
                </c:pt>
                <c:pt idx="63">
                  <c:v>53</c:v>
                </c:pt>
                <c:pt idx="64">
                  <c:v>54</c:v>
                </c:pt>
                <c:pt idx="65">
                  <c:v>55</c:v>
                </c:pt>
              </c:numCache>
            </c:numRef>
          </c:xVal>
          <c:yVal>
            <c:numRef>
              <c:f>Plots!$B$12:$B$77</c:f>
              <c:numCache>
                <c:formatCode>General</c:formatCode>
                <c:ptCount val="66"/>
                <c:pt idx="0">
                  <c:v>1.8138333223518732E-3</c:v>
                </c:pt>
                <c:pt idx="1">
                  <c:v>2.4813524547118758E-3</c:v>
                </c:pt>
                <c:pt idx="2">
                  <c:v>3.3624494023945539E-3</c:v>
                </c:pt>
                <c:pt idx="3">
                  <c:v>4.5138391046940516E-3</c:v>
                </c:pt>
                <c:pt idx="4">
                  <c:v>6.0035270345603136E-3</c:v>
                </c:pt>
                <c:pt idx="5">
                  <c:v>7.9119636468486156E-3</c:v>
                </c:pt>
                <c:pt idx="6">
                  <c:v>1.0333016578890991E-2</c:v>
                </c:pt>
                <c:pt idx="7">
                  <c:v>1.3374664423144143E-2</c:v>
                </c:pt>
                <c:pt idx="8">
                  <c:v>1.7159307808971083E-2</c:v>
                </c:pt>
                <c:pt idx="9">
                  <c:v>2.1823590416835483E-2</c:v>
                </c:pt>
                <c:pt idx="10">
                  <c:v>2.7517625735070848E-2</c:v>
                </c:pt>
                <c:pt idx="11">
                  <c:v>3.4403535943094789E-2</c:v>
                </c:pt>
                <c:pt idx="12">
                  <c:v>4.2653227959103958E-2</c:v>
                </c:pt>
                <c:pt idx="13">
                  <c:v>5.2445358591535277E-2</c:v>
                </c:pt>
                <c:pt idx="14">
                  <c:v>6.3961475416018029E-2</c:v>
                </c:pt>
                <c:pt idx="15">
                  <c:v>7.7381361304188004E-2</c:v>
                </c:pt>
                <c:pt idx="16">
                  <c:v>9.2877656602683809E-2</c:v>
                </c:pt>
                <c:pt idx="17">
                  <c:v>0.11060988131212983</c:v>
                </c:pt>
                <c:pt idx="18">
                  <c:v>0.13071802725710344</c:v>
                </c:pt>
                <c:pt idx="19">
                  <c:v>0.15331593386962414</c:v>
                </c:pt>
                <c:pt idx="20">
                  <c:v>0.17848469746338488</c:v>
                </c:pt>
                <c:pt idx="21">
                  <c:v>0.20626638958953056</c:v>
                </c:pt>
                <c:pt idx="22">
                  <c:v>0.23665837255175692</c:v>
                </c:pt>
                <c:pt idx="23">
                  <c:v>0.26960849746614457</c:v>
                </c:pt>
                <c:pt idx="24">
                  <c:v>0.30501145136538799</c:v>
                </c:pt>
                <c:pt idx="25">
                  <c:v>0.34270648482810778</c:v>
                </c:pt>
                <c:pt idx="26">
                  <c:v>0.38247670164446967</c:v>
                </c:pt>
                <c:pt idx="27">
                  <c:v>0.42405002936786135</c:v>
                </c:pt>
                <c:pt idx="28">
                  <c:v>0.46710191744209378</c:v>
                </c:pt>
                <c:pt idx="29">
                  <c:v>0.51125973183705309</c:v>
                </c:pt>
                <c:pt idx="30">
                  <c:v>0.5561087360936835</c:v>
                </c:pt>
                <c:pt idx="31">
                  <c:v>0.60119947277720176</c:v>
                </c:pt>
                <c:pt idx="32">
                  <c:v>0.64605629070706794</c:v>
                </c:pt>
                <c:pt idx="33">
                  <c:v>0.69018670551311623</c:v>
                </c:pt>
                <c:pt idx="34">
                  <c:v>0.73309123669074427</c:v>
                </c:pt>
                <c:pt idx="35">
                  <c:v>0.77427333485602445</c:v>
                </c:pt>
                <c:pt idx="36">
                  <c:v>0.81324899840861065</c:v>
                </c:pt>
                <c:pt idx="37">
                  <c:v>0.84955567778917773</c:v>
                </c:pt>
                <c:pt idx="38">
                  <c:v>0.8827600746589348</c:v>
                </c:pt>
                <c:pt idx="39">
                  <c:v>0.91246445717320024</c:v>
                </c:pt>
                <c:pt idx="40">
                  <c:v>0.93831112281058571</c:v>
                </c:pt>
                <c:pt idx="41">
                  <c:v>0.95998463459290106</c:v>
                </c:pt>
                <c:pt idx="42">
                  <c:v>0.97721141589497018</c:v>
                </c:pt>
                <c:pt idx="43">
                  <c:v>0.98975618221661121</c:v>
                </c:pt>
                <c:pt idx="44">
                  <c:v>0.99741446087178387</c:v>
                </c:pt>
                <c:pt idx="45">
                  <c:v>1</c:v>
                </c:pt>
                <c:pt idx="46">
                  <c:v>0.99732499402007246</c:v>
                </c:pt>
                <c:pt idx="47">
                  <c:v>0.98916932094438603</c:v>
                </c:pt>
                <c:pt idx="48">
                  <c:v>0.97523140271894182</c:v>
                </c:pt>
                <c:pt idx="49">
                  <c:v>0.95504536814367702</c:v>
                </c:pt>
                <c:pt idx="50">
                  <c:v>0.92782996718203925</c:v>
                </c:pt>
                <c:pt idx="51">
                  <c:v>0.89218196601712985</c:v>
                </c:pt>
                <c:pt idx="52">
                  <c:v>0.84535536317028726</c:v>
                </c:pt>
                <c:pt idx="53">
                  <c:v>0.78114815517285174</c:v>
                </c:pt>
                <c:pt idx="54">
                  <c:v>0.68065808279048379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B60-4D96-8695-51E3C84CF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58672"/>
        <c:axId val="537162984"/>
      </c:scatterChart>
      <c:valAx>
        <c:axId val="53715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monthly temperature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2984"/>
        <c:crosses val="autoZero"/>
        <c:crossBetween val="midCat"/>
      </c:valAx>
      <c:valAx>
        <c:axId val="53716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5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Variation</a:t>
            </a:r>
            <a:r>
              <a:rPr lang="en-AU" baseline="0"/>
              <a:t> in maapeti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2974420425019543E-2"/>
          <c:y val="0.1020732190390998"/>
          <c:w val="0.91452357835824072"/>
          <c:h val="0.55985863607956732"/>
        </c:manualLayout>
      </c:layout>
      <c:surface3DChart>
        <c:wireframe val="0"/>
        <c:ser>
          <c:idx val="0"/>
          <c:order val="0"/>
          <c:tx>
            <c:strRef>
              <c:f>Plots!$Q$11</c:f>
              <c:strCache>
                <c:ptCount val="1"/>
                <c:pt idx="0">
                  <c:v>1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Plots!$Q$12:$Q$112</c:f>
              <c:numCache>
                <c:formatCode>General</c:formatCode>
                <c:ptCount val="101"/>
                <c:pt idx="0">
                  <c:v>1</c:v>
                </c:pt>
                <c:pt idx="1">
                  <c:v>1.25</c:v>
                </c:pt>
                <c:pt idx="2">
                  <c:v>1.25</c:v>
                </c:pt>
                <c:pt idx="3">
                  <c:v>1.25</c:v>
                </c:pt>
                <c:pt idx="4">
                  <c:v>1.25</c:v>
                </c:pt>
                <c:pt idx="5">
                  <c:v>1.25</c:v>
                </c:pt>
                <c:pt idx="6">
                  <c:v>1.25</c:v>
                </c:pt>
                <c:pt idx="7">
                  <c:v>1.25</c:v>
                </c:pt>
                <c:pt idx="8">
                  <c:v>1.25</c:v>
                </c:pt>
                <c:pt idx="9">
                  <c:v>1.25</c:v>
                </c:pt>
                <c:pt idx="10">
                  <c:v>1.25</c:v>
                </c:pt>
                <c:pt idx="11">
                  <c:v>1.25</c:v>
                </c:pt>
                <c:pt idx="12">
                  <c:v>1.25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F4-461F-8CB1-278590ABE8A5}"/>
            </c:ext>
          </c:extLst>
        </c:ser>
        <c:ser>
          <c:idx val="1"/>
          <c:order val="1"/>
          <c:tx>
            <c:strRef>
              <c:f>Plots!$R$11</c:f>
              <c:strCache>
                <c:ptCount val="1"/>
                <c:pt idx="0">
                  <c:v>20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Plots!$R$12:$R$112</c:f>
              <c:numCache>
                <c:formatCode>General</c:formatCode>
                <c:ptCount val="101"/>
                <c:pt idx="0">
                  <c:v>0.05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1.25</c:v>
                </c:pt>
                <c:pt idx="7">
                  <c:v>1.25</c:v>
                </c:pt>
                <c:pt idx="8">
                  <c:v>1.25</c:v>
                </c:pt>
                <c:pt idx="9">
                  <c:v>1.25</c:v>
                </c:pt>
                <c:pt idx="10">
                  <c:v>1.25</c:v>
                </c:pt>
                <c:pt idx="11">
                  <c:v>1.25</c:v>
                </c:pt>
                <c:pt idx="12">
                  <c:v>1.25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F4-461F-8CB1-278590ABE8A5}"/>
            </c:ext>
          </c:extLst>
        </c:ser>
        <c:ser>
          <c:idx val="2"/>
          <c:order val="2"/>
          <c:tx>
            <c:strRef>
              <c:f>Plots!$S$11</c:f>
              <c:strCache>
                <c:ptCount val="1"/>
                <c:pt idx="0">
                  <c:v>40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Plots!$S$12:$S$112</c:f>
              <c:numCache>
                <c:formatCode>General</c:formatCode>
                <c:ptCount val="101"/>
                <c:pt idx="0">
                  <c:v>2.5000000000000001E-2</c:v>
                </c:pt>
                <c:pt idx="1">
                  <c:v>0.125</c:v>
                </c:pt>
                <c:pt idx="2">
                  <c:v>0.25</c:v>
                </c:pt>
                <c:pt idx="3">
                  <c:v>0.375</c:v>
                </c:pt>
                <c:pt idx="4">
                  <c:v>0.5</c:v>
                </c:pt>
                <c:pt idx="5">
                  <c:v>0.625</c:v>
                </c:pt>
                <c:pt idx="6">
                  <c:v>0.75</c:v>
                </c:pt>
                <c:pt idx="7">
                  <c:v>0.875</c:v>
                </c:pt>
                <c:pt idx="8">
                  <c:v>1</c:v>
                </c:pt>
                <c:pt idx="9">
                  <c:v>1.125</c:v>
                </c:pt>
                <c:pt idx="10">
                  <c:v>1.25</c:v>
                </c:pt>
                <c:pt idx="11">
                  <c:v>1.25</c:v>
                </c:pt>
                <c:pt idx="12">
                  <c:v>1.25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F4-461F-8CB1-278590ABE8A5}"/>
            </c:ext>
          </c:extLst>
        </c:ser>
        <c:ser>
          <c:idx val="3"/>
          <c:order val="3"/>
          <c:tx>
            <c:strRef>
              <c:f>Plots!$T$11</c:f>
              <c:strCache>
                <c:ptCount val="1"/>
                <c:pt idx="0">
                  <c:v>60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Plots!$T$12:$T$112</c:f>
              <c:numCache>
                <c:formatCode>General</c:formatCode>
                <c:ptCount val="101"/>
                <c:pt idx="0">
                  <c:v>1.6666666666666666E-2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0.41666666666666669</c:v>
                </c:pt>
                <c:pt idx="6">
                  <c:v>0.5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0.75</c:v>
                </c:pt>
                <c:pt idx="10">
                  <c:v>0.83333333333333337</c:v>
                </c:pt>
                <c:pt idx="11">
                  <c:v>0.91666666666666663</c:v>
                </c:pt>
                <c:pt idx="12">
                  <c:v>1</c:v>
                </c:pt>
                <c:pt idx="13">
                  <c:v>1.0833333333333333</c:v>
                </c:pt>
                <c:pt idx="14">
                  <c:v>1.1666666666666667</c:v>
                </c:pt>
                <c:pt idx="15">
                  <c:v>1.25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FF4-461F-8CB1-278590ABE8A5}"/>
            </c:ext>
          </c:extLst>
        </c:ser>
        <c:ser>
          <c:idx val="4"/>
          <c:order val="4"/>
          <c:tx>
            <c:strRef>
              <c:f>Plots!$U$11</c:f>
              <c:strCache>
                <c:ptCount val="1"/>
                <c:pt idx="0">
                  <c:v>80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Plots!$U$12:$U$112</c:f>
              <c:numCache>
                <c:formatCode>General</c:formatCode>
                <c:ptCount val="101"/>
                <c:pt idx="0">
                  <c:v>1.2500000000000001E-2</c:v>
                </c:pt>
                <c:pt idx="1">
                  <c:v>6.25E-2</c:v>
                </c:pt>
                <c:pt idx="2">
                  <c:v>0.125</c:v>
                </c:pt>
                <c:pt idx="3">
                  <c:v>0.1875</c:v>
                </c:pt>
                <c:pt idx="4">
                  <c:v>0.25</c:v>
                </c:pt>
                <c:pt idx="5">
                  <c:v>0.3125</c:v>
                </c:pt>
                <c:pt idx="6">
                  <c:v>0.375</c:v>
                </c:pt>
                <c:pt idx="7">
                  <c:v>0.4375</c:v>
                </c:pt>
                <c:pt idx="8">
                  <c:v>0.5</c:v>
                </c:pt>
                <c:pt idx="9">
                  <c:v>0.5625</c:v>
                </c:pt>
                <c:pt idx="10">
                  <c:v>0.625</c:v>
                </c:pt>
                <c:pt idx="11">
                  <c:v>0.6875</c:v>
                </c:pt>
                <c:pt idx="12">
                  <c:v>0.75</c:v>
                </c:pt>
                <c:pt idx="13">
                  <c:v>0.8125</c:v>
                </c:pt>
                <c:pt idx="14">
                  <c:v>0.875</c:v>
                </c:pt>
                <c:pt idx="15">
                  <c:v>0.9375</c:v>
                </c:pt>
                <c:pt idx="16">
                  <c:v>1</c:v>
                </c:pt>
                <c:pt idx="17">
                  <c:v>1.0625</c:v>
                </c:pt>
                <c:pt idx="18">
                  <c:v>1.125</c:v>
                </c:pt>
                <c:pt idx="19">
                  <c:v>1.1875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FF4-461F-8CB1-278590ABE8A5}"/>
            </c:ext>
          </c:extLst>
        </c:ser>
        <c:ser>
          <c:idx val="5"/>
          <c:order val="5"/>
          <c:tx>
            <c:strRef>
              <c:f>Plots!$V$11</c:f>
              <c:strCache>
                <c:ptCount val="1"/>
                <c:pt idx="0">
                  <c:v>100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Plots!$V$12:$V$112</c:f>
              <c:numCache>
                <c:formatCode>General</c:formatCode>
                <c:ptCount val="10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FF4-461F-8CB1-278590ABE8A5}"/>
            </c:ext>
          </c:extLst>
        </c:ser>
        <c:ser>
          <c:idx val="6"/>
          <c:order val="6"/>
          <c:tx>
            <c:strRef>
              <c:f>Plots!$W$11</c:f>
              <c:strCache>
                <c:ptCount val="1"/>
                <c:pt idx="0">
                  <c:v>120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Plots!$W$12:$W$112</c:f>
              <c:numCache>
                <c:formatCode>General</c:formatCode>
                <c:ptCount val="101"/>
                <c:pt idx="0">
                  <c:v>8.3333333333333332E-3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  <c:pt idx="24">
                  <c:v>1</c:v>
                </c:pt>
                <c:pt idx="25">
                  <c:v>1.0416666666666667</c:v>
                </c:pt>
                <c:pt idx="26">
                  <c:v>1.0833333333333333</c:v>
                </c:pt>
                <c:pt idx="27">
                  <c:v>1.125</c:v>
                </c:pt>
                <c:pt idx="28">
                  <c:v>1.1666666666666667</c:v>
                </c:pt>
                <c:pt idx="29">
                  <c:v>1.2083333333333333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FF4-461F-8CB1-278590ABE8A5}"/>
            </c:ext>
          </c:extLst>
        </c:ser>
        <c:ser>
          <c:idx val="7"/>
          <c:order val="7"/>
          <c:tx>
            <c:strRef>
              <c:f>Plots!$X$11</c:f>
              <c:strCache>
                <c:ptCount val="1"/>
                <c:pt idx="0">
                  <c:v>140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Plots!$X$12:$X$112</c:f>
              <c:numCache>
                <c:formatCode>General</c:formatCode>
                <c:ptCount val="101"/>
                <c:pt idx="0">
                  <c:v>7.1428571428571426E-3</c:v>
                </c:pt>
                <c:pt idx="1">
                  <c:v>3.5714285714285712E-2</c:v>
                </c:pt>
                <c:pt idx="2">
                  <c:v>7.1428571428571425E-2</c:v>
                </c:pt>
                <c:pt idx="3">
                  <c:v>0.10714285714285714</c:v>
                </c:pt>
                <c:pt idx="4">
                  <c:v>0.14285714285714285</c:v>
                </c:pt>
                <c:pt idx="5">
                  <c:v>0.17857142857142858</c:v>
                </c:pt>
                <c:pt idx="6">
                  <c:v>0.21428571428571427</c:v>
                </c:pt>
                <c:pt idx="7">
                  <c:v>0.25</c:v>
                </c:pt>
                <c:pt idx="8">
                  <c:v>0.2857142857142857</c:v>
                </c:pt>
                <c:pt idx="9">
                  <c:v>0.32142857142857145</c:v>
                </c:pt>
                <c:pt idx="10">
                  <c:v>0.35714285714285715</c:v>
                </c:pt>
                <c:pt idx="11">
                  <c:v>0.39285714285714285</c:v>
                </c:pt>
                <c:pt idx="12">
                  <c:v>0.42857142857142855</c:v>
                </c:pt>
                <c:pt idx="13">
                  <c:v>0.4642857142857143</c:v>
                </c:pt>
                <c:pt idx="14">
                  <c:v>0.5</c:v>
                </c:pt>
                <c:pt idx="15">
                  <c:v>0.5357142857142857</c:v>
                </c:pt>
                <c:pt idx="16">
                  <c:v>0.5714285714285714</c:v>
                </c:pt>
                <c:pt idx="17">
                  <c:v>0.6071428571428571</c:v>
                </c:pt>
                <c:pt idx="18">
                  <c:v>0.6428571428571429</c:v>
                </c:pt>
                <c:pt idx="19">
                  <c:v>0.6785714285714286</c:v>
                </c:pt>
                <c:pt idx="20">
                  <c:v>0.7142857142857143</c:v>
                </c:pt>
                <c:pt idx="21">
                  <c:v>0.75</c:v>
                </c:pt>
                <c:pt idx="22">
                  <c:v>0.7857142857142857</c:v>
                </c:pt>
                <c:pt idx="23">
                  <c:v>0.8214285714285714</c:v>
                </c:pt>
                <c:pt idx="24">
                  <c:v>0.8571428571428571</c:v>
                </c:pt>
                <c:pt idx="25">
                  <c:v>0.8928571428571429</c:v>
                </c:pt>
                <c:pt idx="26">
                  <c:v>0.9285714285714286</c:v>
                </c:pt>
                <c:pt idx="27">
                  <c:v>0.9642857142857143</c:v>
                </c:pt>
                <c:pt idx="28">
                  <c:v>1</c:v>
                </c:pt>
                <c:pt idx="29">
                  <c:v>1.0357142857142858</c:v>
                </c:pt>
                <c:pt idx="30">
                  <c:v>1.0714285714285714</c:v>
                </c:pt>
                <c:pt idx="31">
                  <c:v>1.1071428571428572</c:v>
                </c:pt>
                <c:pt idx="32">
                  <c:v>1.1428571428571428</c:v>
                </c:pt>
                <c:pt idx="33">
                  <c:v>1.1785714285714286</c:v>
                </c:pt>
                <c:pt idx="34">
                  <c:v>1.2142857142857142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8FF4-461F-8CB1-278590ABE8A5}"/>
            </c:ext>
          </c:extLst>
        </c:ser>
        <c:ser>
          <c:idx val="8"/>
          <c:order val="8"/>
          <c:tx>
            <c:strRef>
              <c:f>Plots!$Y$11</c:f>
              <c:strCache>
                <c:ptCount val="1"/>
                <c:pt idx="0">
                  <c:v>160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Plots!$Y$12:$Y$112</c:f>
              <c:numCache>
                <c:formatCode>General</c:formatCode>
                <c:ptCount val="101"/>
                <c:pt idx="0">
                  <c:v>6.2500000000000003E-3</c:v>
                </c:pt>
                <c:pt idx="1">
                  <c:v>3.125E-2</c:v>
                </c:pt>
                <c:pt idx="2">
                  <c:v>6.25E-2</c:v>
                </c:pt>
                <c:pt idx="3">
                  <c:v>9.375E-2</c:v>
                </c:pt>
                <c:pt idx="4">
                  <c:v>0.125</c:v>
                </c:pt>
                <c:pt idx="5">
                  <c:v>0.15625</c:v>
                </c:pt>
                <c:pt idx="6">
                  <c:v>0.1875</c:v>
                </c:pt>
                <c:pt idx="7">
                  <c:v>0.21875</c:v>
                </c:pt>
                <c:pt idx="8">
                  <c:v>0.25</c:v>
                </c:pt>
                <c:pt idx="9">
                  <c:v>0.28125</c:v>
                </c:pt>
                <c:pt idx="10">
                  <c:v>0.3125</c:v>
                </c:pt>
                <c:pt idx="11">
                  <c:v>0.34375</c:v>
                </c:pt>
                <c:pt idx="12">
                  <c:v>0.375</c:v>
                </c:pt>
                <c:pt idx="13">
                  <c:v>0.40625</c:v>
                </c:pt>
                <c:pt idx="14">
                  <c:v>0.4375</c:v>
                </c:pt>
                <c:pt idx="15">
                  <c:v>0.46875</c:v>
                </c:pt>
                <c:pt idx="16">
                  <c:v>0.5</c:v>
                </c:pt>
                <c:pt idx="17">
                  <c:v>0.53125</c:v>
                </c:pt>
                <c:pt idx="18">
                  <c:v>0.5625</c:v>
                </c:pt>
                <c:pt idx="19">
                  <c:v>0.59375</c:v>
                </c:pt>
                <c:pt idx="20">
                  <c:v>0.625</c:v>
                </c:pt>
                <c:pt idx="21">
                  <c:v>0.65625</c:v>
                </c:pt>
                <c:pt idx="22">
                  <c:v>0.6875</c:v>
                </c:pt>
                <c:pt idx="23">
                  <c:v>0.71875</c:v>
                </c:pt>
                <c:pt idx="24">
                  <c:v>0.75</c:v>
                </c:pt>
                <c:pt idx="25">
                  <c:v>0.78125</c:v>
                </c:pt>
                <c:pt idx="26">
                  <c:v>0.8125</c:v>
                </c:pt>
                <c:pt idx="27">
                  <c:v>0.84375</c:v>
                </c:pt>
                <c:pt idx="28">
                  <c:v>0.875</c:v>
                </c:pt>
                <c:pt idx="29">
                  <c:v>0.90625</c:v>
                </c:pt>
                <c:pt idx="30">
                  <c:v>0.9375</c:v>
                </c:pt>
                <c:pt idx="31">
                  <c:v>0.96875</c:v>
                </c:pt>
                <c:pt idx="32">
                  <c:v>1</c:v>
                </c:pt>
                <c:pt idx="33">
                  <c:v>1.03125</c:v>
                </c:pt>
                <c:pt idx="34">
                  <c:v>1.0625</c:v>
                </c:pt>
                <c:pt idx="35">
                  <c:v>1.09375</c:v>
                </c:pt>
                <c:pt idx="36">
                  <c:v>1.125</c:v>
                </c:pt>
                <c:pt idx="37">
                  <c:v>1.15625</c:v>
                </c:pt>
                <c:pt idx="38">
                  <c:v>1.1875</c:v>
                </c:pt>
                <c:pt idx="39">
                  <c:v>1.21875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FF4-461F-8CB1-278590ABE8A5}"/>
            </c:ext>
          </c:extLst>
        </c:ser>
        <c:ser>
          <c:idx val="9"/>
          <c:order val="9"/>
          <c:tx>
            <c:strRef>
              <c:f>Plots!$Z$11</c:f>
              <c:strCache>
                <c:ptCount val="1"/>
                <c:pt idx="0">
                  <c:v>180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Plots!$Z$12:$Z$112</c:f>
              <c:numCache>
                <c:formatCode>General</c:formatCode>
                <c:ptCount val="101"/>
                <c:pt idx="0">
                  <c:v>5.5555555555555558E-3</c:v>
                </c:pt>
                <c:pt idx="1">
                  <c:v>2.7777777777777776E-2</c:v>
                </c:pt>
                <c:pt idx="2">
                  <c:v>5.5555555555555552E-2</c:v>
                </c:pt>
                <c:pt idx="3">
                  <c:v>8.3333333333333329E-2</c:v>
                </c:pt>
                <c:pt idx="4">
                  <c:v>0.1111111111111111</c:v>
                </c:pt>
                <c:pt idx="5">
                  <c:v>0.1388888888888889</c:v>
                </c:pt>
                <c:pt idx="6">
                  <c:v>0.16666666666666666</c:v>
                </c:pt>
                <c:pt idx="7">
                  <c:v>0.19444444444444445</c:v>
                </c:pt>
                <c:pt idx="8">
                  <c:v>0.22222222222222221</c:v>
                </c:pt>
                <c:pt idx="9">
                  <c:v>0.25</c:v>
                </c:pt>
                <c:pt idx="10">
                  <c:v>0.27777777777777779</c:v>
                </c:pt>
                <c:pt idx="11">
                  <c:v>0.30555555555555558</c:v>
                </c:pt>
                <c:pt idx="12">
                  <c:v>0.33333333333333331</c:v>
                </c:pt>
                <c:pt idx="13">
                  <c:v>0.3611111111111111</c:v>
                </c:pt>
                <c:pt idx="14">
                  <c:v>0.3888888888888889</c:v>
                </c:pt>
                <c:pt idx="15">
                  <c:v>0.41666666666666669</c:v>
                </c:pt>
                <c:pt idx="16">
                  <c:v>0.44444444444444442</c:v>
                </c:pt>
                <c:pt idx="17">
                  <c:v>0.47222222222222221</c:v>
                </c:pt>
                <c:pt idx="18">
                  <c:v>0.5</c:v>
                </c:pt>
                <c:pt idx="19">
                  <c:v>0.52777777777777779</c:v>
                </c:pt>
                <c:pt idx="20">
                  <c:v>0.55555555555555558</c:v>
                </c:pt>
                <c:pt idx="21">
                  <c:v>0.58333333333333337</c:v>
                </c:pt>
                <c:pt idx="22">
                  <c:v>0.61111111111111116</c:v>
                </c:pt>
                <c:pt idx="23">
                  <c:v>0.63888888888888884</c:v>
                </c:pt>
                <c:pt idx="24">
                  <c:v>0.66666666666666663</c:v>
                </c:pt>
                <c:pt idx="25">
                  <c:v>0.69444444444444442</c:v>
                </c:pt>
                <c:pt idx="26">
                  <c:v>0.72222222222222221</c:v>
                </c:pt>
                <c:pt idx="27">
                  <c:v>0.75</c:v>
                </c:pt>
                <c:pt idx="28">
                  <c:v>0.77777777777777779</c:v>
                </c:pt>
                <c:pt idx="29">
                  <c:v>0.80555555555555558</c:v>
                </c:pt>
                <c:pt idx="30">
                  <c:v>0.83333333333333337</c:v>
                </c:pt>
                <c:pt idx="31">
                  <c:v>0.86111111111111116</c:v>
                </c:pt>
                <c:pt idx="32">
                  <c:v>0.88888888888888884</c:v>
                </c:pt>
                <c:pt idx="33">
                  <c:v>0.91666666666666663</c:v>
                </c:pt>
                <c:pt idx="34">
                  <c:v>0.94444444444444442</c:v>
                </c:pt>
                <c:pt idx="35">
                  <c:v>0.97222222222222221</c:v>
                </c:pt>
                <c:pt idx="36">
                  <c:v>1</c:v>
                </c:pt>
                <c:pt idx="37">
                  <c:v>1.0277777777777777</c:v>
                </c:pt>
                <c:pt idx="38">
                  <c:v>1.0555555555555556</c:v>
                </c:pt>
                <c:pt idx="39">
                  <c:v>1.0833333333333333</c:v>
                </c:pt>
                <c:pt idx="40">
                  <c:v>1.1111111111111112</c:v>
                </c:pt>
                <c:pt idx="41">
                  <c:v>1.1388888888888888</c:v>
                </c:pt>
                <c:pt idx="42">
                  <c:v>1.1666666666666667</c:v>
                </c:pt>
                <c:pt idx="43">
                  <c:v>1.1944444444444444</c:v>
                </c:pt>
                <c:pt idx="44">
                  <c:v>1.2222222222222223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FF4-461F-8CB1-278590ABE8A5}"/>
            </c:ext>
          </c:extLst>
        </c:ser>
        <c:ser>
          <c:idx val="10"/>
          <c:order val="10"/>
          <c:tx>
            <c:strRef>
              <c:f>Plots!$AA$11</c:f>
              <c:strCache>
                <c:ptCount val="1"/>
                <c:pt idx="0">
                  <c:v>200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Plots!$AA$12:$AA$112</c:f>
              <c:numCache>
                <c:formatCode>General</c:formatCode>
                <c:ptCount val="101"/>
                <c:pt idx="0">
                  <c:v>5.0000000000000001E-3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0.125</c:v>
                </c:pt>
                <c:pt idx="6">
                  <c:v>0.15</c:v>
                </c:pt>
                <c:pt idx="7">
                  <c:v>0.17499999999999999</c:v>
                </c:pt>
                <c:pt idx="8">
                  <c:v>0.2</c:v>
                </c:pt>
                <c:pt idx="9">
                  <c:v>0.22500000000000001</c:v>
                </c:pt>
                <c:pt idx="10">
                  <c:v>0.25</c:v>
                </c:pt>
                <c:pt idx="11">
                  <c:v>0.27500000000000002</c:v>
                </c:pt>
                <c:pt idx="12">
                  <c:v>0.3</c:v>
                </c:pt>
                <c:pt idx="13">
                  <c:v>0.32500000000000001</c:v>
                </c:pt>
                <c:pt idx="14">
                  <c:v>0.35</c:v>
                </c:pt>
                <c:pt idx="15">
                  <c:v>0.375</c:v>
                </c:pt>
                <c:pt idx="16">
                  <c:v>0.4</c:v>
                </c:pt>
                <c:pt idx="17">
                  <c:v>0.42499999999999999</c:v>
                </c:pt>
                <c:pt idx="18">
                  <c:v>0.45</c:v>
                </c:pt>
                <c:pt idx="19">
                  <c:v>0.47499999999999998</c:v>
                </c:pt>
                <c:pt idx="20">
                  <c:v>0.5</c:v>
                </c:pt>
                <c:pt idx="21">
                  <c:v>0.52500000000000002</c:v>
                </c:pt>
                <c:pt idx="22">
                  <c:v>0.55000000000000004</c:v>
                </c:pt>
                <c:pt idx="23">
                  <c:v>0.57499999999999996</c:v>
                </c:pt>
                <c:pt idx="24">
                  <c:v>0.6</c:v>
                </c:pt>
                <c:pt idx="25">
                  <c:v>0.625</c:v>
                </c:pt>
                <c:pt idx="26">
                  <c:v>0.65</c:v>
                </c:pt>
                <c:pt idx="27">
                  <c:v>0.67500000000000004</c:v>
                </c:pt>
                <c:pt idx="28">
                  <c:v>0.7</c:v>
                </c:pt>
                <c:pt idx="29">
                  <c:v>0.72499999999999998</c:v>
                </c:pt>
                <c:pt idx="30">
                  <c:v>0.75</c:v>
                </c:pt>
                <c:pt idx="31">
                  <c:v>0.77500000000000002</c:v>
                </c:pt>
                <c:pt idx="32">
                  <c:v>0.8</c:v>
                </c:pt>
                <c:pt idx="33">
                  <c:v>0.82499999999999996</c:v>
                </c:pt>
                <c:pt idx="34">
                  <c:v>0.85</c:v>
                </c:pt>
                <c:pt idx="35">
                  <c:v>0.875</c:v>
                </c:pt>
                <c:pt idx="36">
                  <c:v>0.9</c:v>
                </c:pt>
                <c:pt idx="37">
                  <c:v>0.92500000000000004</c:v>
                </c:pt>
                <c:pt idx="38">
                  <c:v>0.95</c:v>
                </c:pt>
                <c:pt idx="39">
                  <c:v>0.97499999999999998</c:v>
                </c:pt>
                <c:pt idx="40">
                  <c:v>1</c:v>
                </c:pt>
                <c:pt idx="41">
                  <c:v>1.0249999999999999</c:v>
                </c:pt>
                <c:pt idx="42">
                  <c:v>1.05</c:v>
                </c:pt>
                <c:pt idx="43">
                  <c:v>1.075</c:v>
                </c:pt>
                <c:pt idx="44">
                  <c:v>1.1000000000000001</c:v>
                </c:pt>
                <c:pt idx="45">
                  <c:v>1.125</c:v>
                </c:pt>
                <c:pt idx="46">
                  <c:v>1.1499999999999999</c:v>
                </c:pt>
                <c:pt idx="47">
                  <c:v>1.175</c:v>
                </c:pt>
                <c:pt idx="48">
                  <c:v>1.2</c:v>
                </c:pt>
                <c:pt idx="49">
                  <c:v>1.2250000000000001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FF4-461F-8CB1-278590ABE8A5}"/>
            </c:ext>
          </c:extLst>
        </c:ser>
        <c:ser>
          <c:idx val="11"/>
          <c:order val="11"/>
          <c:tx>
            <c:strRef>
              <c:f>Plots!$AB$11</c:f>
              <c:strCache>
                <c:ptCount val="1"/>
                <c:pt idx="0">
                  <c:v>220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Plots!$AB$12:$AB$112</c:f>
              <c:numCache>
                <c:formatCode>General</c:formatCode>
                <c:ptCount val="101"/>
                <c:pt idx="0">
                  <c:v>4.5454545454545452E-3</c:v>
                </c:pt>
                <c:pt idx="1">
                  <c:v>2.2727272727272728E-2</c:v>
                </c:pt>
                <c:pt idx="2">
                  <c:v>4.5454545454545456E-2</c:v>
                </c:pt>
                <c:pt idx="3">
                  <c:v>6.8181818181818177E-2</c:v>
                </c:pt>
                <c:pt idx="4">
                  <c:v>9.0909090909090912E-2</c:v>
                </c:pt>
                <c:pt idx="5">
                  <c:v>0.11363636363636363</c:v>
                </c:pt>
                <c:pt idx="6">
                  <c:v>0.13636363636363635</c:v>
                </c:pt>
                <c:pt idx="7">
                  <c:v>0.15909090909090909</c:v>
                </c:pt>
                <c:pt idx="8">
                  <c:v>0.18181818181818182</c:v>
                </c:pt>
                <c:pt idx="9">
                  <c:v>0.20454545454545456</c:v>
                </c:pt>
                <c:pt idx="10">
                  <c:v>0.22727272727272727</c:v>
                </c:pt>
                <c:pt idx="11">
                  <c:v>0.25</c:v>
                </c:pt>
                <c:pt idx="12">
                  <c:v>0.27272727272727271</c:v>
                </c:pt>
                <c:pt idx="13">
                  <c:v>0.29545454545454547</c:v>
                </c:pt>
                <c:pt idx="14">
                  <c:v>0.31818181818181818</c:v>
                </c:pt>
                <c:pt idx="15">
                  <c:v>0.34090909090909088</c:v>
                </c:pt>
                <c:pt idx="16">
                  <c:v>0.36363636363636365</c:v>
                </c:pt>
                <c:pt idx="17">
                  <c:v>0.38636363636363635</c:v>
                </c:pt>
                <c:pt idx="18">
                  <c:v>0.40909090909090912</c:v>
                </c:pt>
                <c:pt idx="19">
                  <c:v>0.43181818181818182</c:v>
                </c:pt>
                <c:pt idx="20">
                  <c:v>0.45454545454545453</c:v>
                </c:pt>
                <c:pt idx="21">
                  <c:v>0.47727272727272729</c:v>
                </c:pt>
                <c:pt idx="22">
                  <c:v>0.5</c:v>
                </c:pt>
                <c:pt idx="23">
                  <c:v>0.52272727272727271</c:v>
                </c:pt>
                <c:pt idx="24">
                  <c:v>0.54545454545454541</c:v>
                </c:pt>
                <c:pt idx="25">
                  <c:v>0.56818181818181823</c:v>
                </c:pt>
                <c:pt idx="26">
                  <c:v>0.59090909090909094</c:v>
                </c:pt>
                <c:pt idx="27">
                  <c:v>0.61363636363636365</c:v>
                </c:pt>
                <c:pt idx="28">
                  <c:v>0.63636363636363635</c:v>
                </c:pt>
                <c:pt idx="29">
                  <c:v>0.65909090909090906</c:v>
                </c:pt>
                <c:pt idx="30">
                  <c:v>0.68181818181818177</c:v>
                </c:pt>
                <c:pt idx="31">
                  <c:v>0.70454545454545459</c:v>
                </c:pt>
                <c:pt idx="32">
                  <c:v>0.72727272727272729</c:v>
                </c:pt>
                <c:pt idx="33">
                  <c:v>0.75</c:v>
                </c:pt>
                <c:pt idx="34">
                  <c:v>0.77272727272727271</c:v>
                </c:pt>
                <c:pt idx="35">
                  <c:v>0.79545454545454541</c:v>
                </c:pt>
                <c:pt idx="36">
                  <c:v>0.81818181818181823</c:v>
                </c:pt>
                <c:pt idx="37">
                  <c:v>0.84090909090909094</c:v>
                </c:pt>
                <c:pt idx="38">
                  <c:v>0.86363636363636365</c:v>
                </c:pt>
                <c:pt idx="39">
                  <c:v>0.88636363636363635</c:v>
                </c:pt>
                <c:pt idx="40">
                  <c:v>0.90909090909090906</c:v>
                </c:pt>
                <c:pt idx="41">
                  <c:v>0.93181818181818177</c:v>
                </c:pt>
                <c:pt idx="42">
                  <c:v>0.95454545454545459</c:v>
                </c:pt>
                <c:pt idx="43">
                  <c:v>0.97727272727272729</c:v>
                </c:pt>
                <c:pt idx="44">
                  <c:v>1</c:v>
                </c:pt>
                <c:pt idx="45">
                  <c:v>1.0227272727272727</c:v>
                </c:pt>
                <c:pt idx="46">
                  <c:v>1.0454545454545454</c:v>
                </c:pt>
                <c:pt idx="47">
                  <c:v>1.0681818181818181</c:v>
                </c:pt>
                <c:pt idx="48">
                  <c:v>1.0909090909090908</c:v>
                </c:pt>
                <c:pt idx="49">
                  <c:v>1.1136363636363635</c:v>
                </c:pt>
                <c:pt idx="50">
                  <c:v>1.1363636363636365</c:v>
                </c:pt>
                <c:pt idx="51">
                  <c:v>1.1590909090909092</c:v>
                </c:pt>
                <c:pt idx="52">
                  <c:v>1.1818181818181819</c:v>
                </c:pt>
                <c:pt idx="53">
                  <c:v>1.2045454545454546</c:v>
                </c:pt>
                <c:pt idx="54">
                  <c:v>1.2272727272727273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FF4-461F-8CB1-278590ABE8A5}"/>
            </c:ext>
          </c:extLst>
        </c:ser>
        <c:ser>
          <c:idx val="12"/>
          <c:order val="12"/>
          <c:tx>
            <c:strRef>
              <c:f>Plots!$AC$11</c:f>
              <c:strCache>
                <c:ptCount val="1"/>
                <c:pt idx="0">
                  <c:v>240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Plots!$AC$12:$AC$112</c:f>
              <c:numCache>
                <c:formatCode>General</c:formatCode>
                <c:ptCount val="101"/>
                <c:pt idx="0">
                  <c:v>4.1666666666666666E-3</c:v>
                </c:pt>
                <c:pt idx="1">
                  <c:v>2.0833333333333332E-2</c:v>
                </c:pt>
                <c:pt idx="2">
                  <c:v>4.1666666666666664E-2</c:v>
                </c:pt>
                <c:pt idx="3">
                  <c:v>6.25E-2</c:v>
                </c:pt>
                <c:pt idx="4">
                  <c:v>8.3333333333333329E-2</c:v>
                </c:pt>
                <c:pt idx="5">
                  <c:v>0.10416666666666667</c:v>
                </c:pt>
                <c:pt idx="6">
                  <c:v>0.125</c:v>
                </c:pt>
                <c:pt idx="7">
                  <c:v>0.14583333333333334</c:v>
                </c:pt>
                <c:pt idx="8">
                  <c:v>0.16666666666666666</c:v>
                </c:pt>
                <c:pt idx="9">
                  <c:v>0.1875</c:v>
                </c:pt>
                <c:pt idx="10">
                  <c:v>0.20833333333333334</c:v>
                </c:pt>
                <c:pt idx="11">
                  <c:v>0.22916666666666666</c:v>
                </c:pt>
                <c:pt idx="12">
                  <c:v>0.25</c:v>
                </c:pt>
                <c:pt idx="13">
                  <c:v>0.27083333333333331</c:v>
                </c:pt>
                <c:pt idx="14">
                  <c:v>0.29166666666666669</c:v>
                </c:pt>
                <c:pt idx="15">
                  <c:v>0.3125</c:v>
                </c:pt>
                <c:pt idx="16">
                  <c:v>0.33333333333333331</c:v>
                </c:pt>
                <c:pt idx="17">
                  <c:v>0.35416666666666669</c:v>
                </c:pt>
                <c:pt idx="18">
                  <c:v>0.375</c:v>
                </c:pt>
                <c:pt idx="19">
                  <c:v>0.39583333333333331</c:v>
                </c:pt>
                <c:pt idx="20">
                  <c:v>0.41666666666666669</c:v>
                </c:pt>
                <c:pt idx="21">
                  <c:v>0.4375</c:v>
                </c:pt>
                <c:pt idx="22">
                  <c:v>0.45833333333333331</c:v>
                </c:pt>
                <c:pt idx="23">
                  <c:v>0.47916666666666669</c:v>
                </c:pt>
                <c:pt idx="24">
                  <c:v>0.5</c:v>
                </c:pt>
                <c:pt idx="25">
                  <c:v>0.52083333333333337</c:v>
                </c:pt>
                <c:pt idx="26">
                  <c:v>0.54166666666666663</c:v>
                </c:pt>
                <c:pt idx="27">
                  <c:v>0.5625</c:v>
                </c:pt>
                <c:pt idx="28">
                  <c:v>0.58333333333333337</c:v>
                </c:pt>
                <c:pt idx="29">
                  <c:v>0.60416666666666663</c:v>
                </c:pt>
                <c:pt idx="30">
                  <c:v>0.625</c:v>
                </c:pt>
                <c:pt idx="31">
                  <c:v>0.64583333333333337</c:v>
                </c:pt>
                <c:pt idx="32">
                  <c:v>0.66666666666666663</c:v>
                </c:pt>
                <c:pt idx="33">
                  <c:v>0.6875</c:v>
                </c:pt>
                <c:pt idx="34">
                  <c:v>0.70833333333333337</c:v>
                </c:pt>
                <c:pt idx="35">
                  <c:v>0.72916666666666663</c:v>
                </c:pt>
                <c:pt idx="36">
                  <c:v>0.75</c:v>
                </c:pt>
                <c:pt idx="37">
                  <c:v>0.77083333333333337</c:v>
                </c:pt>
                <c:pt idx="38">
                  <c:v>0.79166666666666663</c:v>
                </c:pt>
                <c:pt idx="39">
                  <c:v>0.8125</c:v>
                </c:pt>
                <c:pt idx="40">
                  <c:v>0.83333333333333337</c:v>
                </c:pt>
                <c:pt idx="41">
                  <c:v>0.85416666666666663</c:v>
                </c:pt>
                <c:pt idx="42">
                  <c:v>0.875</c:v>
                </c:pt>
                <c:pt idx="43">
                  <c:v>0.89583333333333337</c:v>
                </c:pt>
                <c:pt idx="44">
                  <c:v>0.91666666666666663</c:v>
                </c:pt>
                <c:pt idx="45">
                  <c:v>0.9375</c:v>
                </c:pt>
                <c:pt idx="46">
                  <c:v>0.95833333333333337</c:v>
                </c:pt>
                <c:pt idx="47">
                  <c:v>0.97916666666666663</c:v>
                </c:pt>
                <c:pt idx="48">
                  <c:v>1</c:v>
                </c:pt>
                <c:pt idx="49">
                  <c:v>1.0208333333333333</c:v>
                </c:pt>
                <c:pt idx="50">
                  <c:v>1.0416666666666667</c:v>
                </c:pt>
                <c:pt idx="51">
                  <c:v>1.0625</c:v>
                </c:pt>
                <c:pt idx="52">
                  <c:v>1.0833333333333333</c:v>
                </c:pt>
                <c:pt idx="53">
                  <c:v>1.1041666666666667</c:v>
                </c:pt>
                <c:pt idx="54">
                  <c:v>1.125</c:v>
                </c:pt>
                <c:pt idx="55">
                  <c:v>1.1458333333333333</c:v>
                </c:pt>
                <c:pt idx="56">
                  <c:v>1.1666666666666667</c:v>
                </c:pt>
                <c:pt idx="57">
                  <c:v>1.1875</c:v>
                </c:pt>
                <c:pt idx="58">
                  <c:v>1.2083333333333333</c:v>
                </c:pt>
                <c:pt idx="59">
                  <c:v>1.2291666666666667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FF4-461F-8CB1-278590ABE8A5}"/>
            </c:ext>
          </c:extLst>
        </c:ser>
        <c:ser>
          <c:idx val="13"/>
          <c:order val="13"/>
          <c:tx>
            <c:strRef>
              <c:f>Plots!$AD$11</c:f>
              <c:strCache>
                <c:ptCount val="1"/>
                <c:pt idx="0">
                  <c:v>260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Plots!$AD$12:$AD$112</c:f>
              <c:numCache>
                <c:formatCode>General</c:formatCode>
                <c:ptCount val="101"/>
                <c:pt idx="0">
                  <c:v>3.8461538461538464E-3</c:v>
                </c:pt>
                <c:pt idx="1">
                  <c:v>1.9230769230769232E-2</c:v>
                </c:pt>
                <c:pt idx="2">
                  <c:v>3.8461538461538464E-2</c:v>
                </c:pt>
                <c:pt idx="3">
                  <c:v>5.7692307692307696E-2</c:v>
                </c:pt>
                <c:pt idx="4">
                  <c:v>7.6923076923076927E-2</c:v>
                </c:pt>
                <c:pt idx="5">
                  <c:v>9.6153846153846159E-2</c:v>
                </c:pt>
                <c:pt idx="6">
                  <c:v>0.11538461538461539</c:v>
                </c:pt>
                <c:pt idx="7">
                  <c:v>0.13461538461538461</c:v>
                </c:pt>
                <c:pt idx="8">
                  <c:v>0.15384615384615385</c:v>
                </c:pt>
                <c:pt idx="9">
                  <c:v>0.17307692307692307</c:v>
                </c:pt>
                <c:pt idx="10">
                  <c:v>0.19230769230769232</c:v>
                </c:pt>
                <c:pt idx="11">
                  <c:v>0.21153846153846154</c:v>
                </c:pt>
                <c:pt idx="12">
                  <c:v>0.23076923076923078</c:v>
                </c:pt>
                <c:pt idx="13">
                  <c:v>0.25</c:v>
                </c:pt>
                <c:pt idx="14">
                  <c:v>0.26923076923076922</c:v>
                </c:pt>
                <c:pt idx="15">
                  <c:v>0.28846153846153844</c:v>
                </c:pt>
                <c:pt idx="16">
                  <c:v>0.30769230769230771</c:v>
                </c:pt>
                <c:pt idx="17">
                  <c:v>0.32692307692307693</c:v>
                </c:pt>
                <c:pt idx="18">
                  <c:v>0.34615384615384615</c:v>
                </c:pt>
                <c:pt idx="19">
                  <c:v>0.36538461538461536</c:v>
                </c:pt>
                <c:pt idx="20">
                  <c:v>0.38461538461538464</c:v>
                </c:pt>
                <c:pt idx="21">
                  <c:v>0.40384615384615385</c:v>
                </c:pt>
                <c:pt idx="22">
                  <c:v>0.42307692307692307</c:v>
                </c:pt>
                <c:pt idx="23">
                  <c:v>0.44230769230769229</c:v>
                </c:pt>
                <c:pt idx="24">
                  <c:v>0.46153846153846156</c:v>
                </c:pt>
                <c:pt idx="25">
                  <c:v>0.48076923076923078</c:v>
                </c:pt>
                <c:pt idx="26">
                  <c:v>0.5</c:v>
                </c:pt>
                <c:pt idx="27">
                  <c:v>0.51923076923076927</c:v>
                </c:pt>
                <c:pt idx="28">
                  <c:v>0.53846153846153844</c:v>
                </c:pt>
                <c:pt idx="29">
                  <c:v>0.55769230769230771</c:v>
                </c:pt>
                <c:pt idx="30">
                  <c:v>0.57692307692307687</c:v>
                </c:pt>
                <c:pt idx="31">
                  <c:v>0.59615384615384615</c:v>
                </c:pt>
                <c:pt idx="32">
                  <c:v>0.61538461538461542</c:v>
                </c:pt>
                <c:pt idx="33">
                  <c:v>0.63461538461538458</c:v>
                </c:pt>
                <c:pt idx="34">
                  <c:v>0.65384615384615385</c:v>
                </c:pt>
                <c:pt idx="35">
                  <c:v>0.67307692307692313</c:v>
                </c:pt>
                <c:pt idx="36">
                  <c:v>0.69230769230769229</c:v>
                </c:pt>
                <c:pt idx="37">
                  <c:v>0.71153846153846156</c:v>
                </c:pt>
                <c:pt idx="38">
                  <c:v>0.73076923076923073</c:v>
                </c:pt>
                <c:pt idx="39">
                  <c:v>0.75</c:v>
                </c:pt>
                <c:pt idx="40">
                  <c:v>0.76923076923076927</c:v>
                </c:pt>
                <c:pt idx="41">
                  <c:v>0.78846153846153844</c:v>
                </c:pt>
                <c:pt idx="42">
                  <c:v>0.80769230769230771</c:v>
                </c:pt>
                <c:pt idx="43">
                  <c:v>0.82692307692307687</c:v>
                </c:pt>
                <c:pt idx="44">
                  <c:v>0.84615384615384615</c:v>
                </c:pt>
                <c:pt idx="45">
                  <c:v>0.86538461538461542</c:v>
                </c:pt>
                <c:pt idx="46">
                  <c:v>0.88461538461538458</c:v>
                </c:pt>
                <c:pt idx="47">
                  <c:v>0.90384615384615385</c:v>
                </c:pt>
                <c:pt idx="48">
                  <c:v>0.92307692307692313</c:v>
                </c:pt>
                <c:pt idx="49">
                  <c:v>0.94230769230769229</c:v>
                </c:pt>
                <c:pt idx="50">
                  <c:v>0.96153846153846156</c:v>
                </c:pt>
                <c:pt idx="51">
                  <c:v>0.98076923076923073</c:v>
                </c:pt>
                <c:pt idx="52">
                  <c:v>1</c:v>
                </c:pt>
                <c:pt idx="53">
                  <c:v>1.0192307692307692</c:v>
                </c:pt>
                <c:pt idx="54">
                  <c:v>1.0384615384615385</c:v>
                </c:pt>
                <c:pt idx="55">
                  <c:v>1.0576923076923077</c:v>
                </c:pt>
                <c:pt idx="56">
                  <c:v>1.0769230769230769</c:v>
                </c:pt>
                <c:pt idx="57">
                  <c:v>1.0961538461538463</c:v>
                </c:pt>
                <c:pt idx="58">
                  <c:v>1.1153846153846154</c:v>
                </c:pt>
                <c:pt idx="59">
                  <c:v>1.1346153846153846</c:v>
                </c:pt>
                <c:pt idx="60">
                  <c:v>1.1538461538461537</c:v>
                </c:pt>
                <c:pt idx="61">
                  <c:v>1.1730769230769231</c:v>
                </c:pt>
                <c:pt idx="62">
                  <c:v>1.1923076923076923</c:v>
                </c:pt>
                <c:pt idx="63">
                  <c:v>1.2115384615384615</c:v>
                </c:pt>
                <c:pt idx="64">
                  <c:v>1.2307692307692308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FF4-461F-8CB1-278590ABE8A5}"/>
            </c:ext>
          </c:extLst>
        </c:ser>
        <c:ser>
          <c:idx val="14"/>
          <c:order val="14"/>
          <c:tx>
            <c:strRef>
              <c:f>Plots!$AE$11</c:f>
              <c:strCache>
                <c:ptCount val="1"/>
                <c:pt idx="0">
                  <c:v>280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Plots!$AE$12:$AE$112</c:f>
              <c:numCache>
                <c:formatCode>General</c:formatCode>
                <c:ptCount val="101"/>
                <c:pt idx="0">
                  <c:v>3.5714285714285713E-3</c:v>
                </c:pt>
                <c:pt idx="1">
                  <c:v>1.7857142857142856E-2</c:v>
                </c:pt>
                <c:pt idx="2">
                  <c:v>3.5714285714285712E-2</c:v>
                </c:pt>
                <c:pt idx="3">
                  <c:v>5.3571428571428568E-2</c:v>
                </c:pt>
                <c:pt idx="4">
                  <c:v>7.1428571428571425E-2</c:v>
                </c:pt>
                <c:pt idx="5">
                  <c:v>8.9285714285714288E-2</c:v>
                </c:pt>
                <c:pt idx="6">
                  <c:v>0.10714285714285714</c:v>
                </c:pt>
                <c:pt idx="7">
                  <c:v>0.125</c:v>
                </c:pt>
                <c:pt idx="8">
                  <c:v>0.14285714285714285</c:v>
                </c:pt>
                <c:pt idx="9">
                  <c:v>0.16071428571428573</c:v>
                </c:pt>
                <c:pt idx="10">
                  <c:v>0.17857142857142858</c:v>
                </c:pt>
                <c:pt idx="11">
                  <c:v>0.19642857142857142</c:v>
                </c:pt>
                <c:pt idx="12">
                  <c:v>0.21428571428571427</c:v>
                </c:pt>
                <c:pt idx="13">
                  <c:v>0.23214285714285715</c:v>
                </c:pt>
                <c:pt idx="14">
                  <c:v>0.25</c:v>
                </c:pt>
                <c:pt idx="15">
                  <c:v>0.26785714285714285</c:v>
                </c:pt>
                <c:pt idx="16">
                  <c:v>0.2857142857142857</c:v>
                </c:pt>
                <c:pt idx="17">
                  <c:v>0.30357142857142855</c:v>
                </c:pt>
                <c:pt idx="18">
                  <c:v>0.32142857142857145</c:v>
                </c:pt>
                <c:pt idx="19">
                  <c:v>0.3392857142857143</c:v>
                </c:pt>
                <c:pt idx="20">
                  <c:v>0.35714285714285715</c:v>
                </c:pt>
                <c:pt idx="21">
                  <c:v>0.375</c:v>
                </c:pt>
                <c:pt idx="22">
                  <c:v>0.39285714285714285</c:v>
                </c:pt>
                <c:pt idx="23">
                  <c:v>0.4107142857142857</c:v>
                </c:pt>
                <c:pt idx="24">
                  <c:v>0.42857142857142855</c:v>
                </c:pt>
                <c:pt idx="25">
                  <c:v>0.44642857142857145</c:v>
                </c:pt>
                <c:pt idx="26">
                  <c:v>0.4642857142857143</c:v>
                </c:pt>
                <c:pt idx="27">
                  <c:v>0.48214285714285715</c:v>
                </c:pt>
                <c:pt idx="28">
                  <c:v>0.5</c:v>
                </c:pt>
                <c:pt idx="29">
                  <c:v>0.5178571428571429</c:v>
                </c:pt>
                <c:pt idx="30">
                  <c:v>0.5357142857142857</c:v>
                </c:pt>
                <c:pt idx="31">
                  <c:v>0.5535714285714286</c:v>
                </c:pt>
                <c:pt idx="32">
                  <c:v>0.5714285714285714</c:v>
                </c:pt>
                <c:pt idx="33">
                  <c:v>0.5892857142857143</c:v>
                </c:pt>
                <c:pt idx="34">
                  <c:v>0.6071428571428571</c:v>
                </c:pt>
                <c:pt idx="35">
                  <c:v>0.625</c:v>
                </c:pt>
                <c:pt idx="36">
                  <c:v>0.6428571428571429</c:v>
                </c:pt>
                <c:pt idx="37">
                  <c:v>0.6607142857142857</c:v>
                </c:pt>
                <c:pt idx="38">
                  <c:v>0.6785714285714286</c:v>
                </c:pt>
                <c:pt idx="39">
                  <c:v>0.6964285714285714</c:v>
                </c:pt>
                <c:pt idx="40">
                  <c:v>0.7142857142857143</c:v>
                </c:pt>
                <c:pt idx="41">
                  <c:v>0.7321428571428571</c:v>
                </c:pt>
                <c:pt idx="42">
                  <c:v>0.75</c:v>
                </c:pt>
                <c:pt idx="43">
                  <c:v>0.7678571428571429</c:v>
                </c:pt>
                <c:pt idx="44">
                  <c:v>0.7857142857142857</c:v>
                </c:pt>
                <c:pt idx="45">
                  <c:v>0.8035714285714286</c:v>
                </c:pt>
                <c:pt idx="46">
                  <c:v>0.8214285714285714</c:v>
                </c:pt>
                <c:pt idx="47">
                  <c:v>0.8392857142857143</c:v>
                </c:pt>
                <c:pt idx="48">
                  <c:v>0.8571428571428571</c:v>
                </c:pt>
                <c:pt idx="49">
                  <c:v>0.875</c:v>
                </c:pt>
                <c:pt idx="50">
                  <c:v>0.8928571428571429</c:v>
                </c:pt>
                <c:pt idx="51">
                  <c:v>0.9107142857142857</c:v>
                </c:pt>
                <c:pt idx="52">
                  <c:v>0.9285714285714286</c:v>
                </c:pt>
                <c:pt idx="53">
                  <c:v>0.9464285714285714</c:v>
                </c:pt>
                <c:pt idx="54">
                  <c:v>0.9642857142857143</c:v>
                </c:pt>
                <c:pt idx="55">
                  <c:v>0.9821428571428571</c:v>
                </c:pt>
                <c:pt idx="56">
                  <c:v>1</c:v>
                </c:pt>
                <c:pt idx="57">
                  <c:v>1.0178571428571428</c:v>
                </c:pt>
                <c:pt idx="58">
                  <c:v>1.0357142857142858</c:v>
                </c:pt>
                <c:pt idx="59">
                  <c:v>1.0535714285714286</c:v>
                </c:pt>
                <c:pt idx="60">
                  <c:v>1.0714285714285714</c:v>
                </c:pt>
                <c:pt idx="61">
                  <c:v>1.0892857142857142</c:v>
                </c:pt>
                <c:pt idx="62">
                  <c:v>1.1071428571428572</c:v>
                </c:pt>
                <c:pt idx="63">
                  <c:v>1.125</c:v>
                </c:pt>
                <c:pt idx="64">
                  <c:v>1.1428571428571428</c:v>
                </c:pt>
                <c:pt idx="65">
                  <c:v>1.1607142857142858</c:v>
                </c:pt>
                <c:pt idx="66">
                  <c:v>1.1785714285714286</c:v>
                </c:pt>
                <c:pt idx="67">
                  <c:v>1.1964285714285714</c:v>
                </c:pt>
                <c:pt idx="68">
                  <c:v>1.2142857142857142</c:v>
                </c:pt>
                <c:pt idx="69">
                  <c:v>1.2321428571428572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8FF4-461F-8CB1-278590ABE8A5}"/>
            </c:ext>
          </c:extLst>
        </c:ser>
        <c:ser>
          <c:idx val="15"/>
          <c:order val="15"/>
          <c:tx>
            <c:strRef>
              <c:f>Plots!$AF$11</c:f>
              <c:strCache>
                <c:ptCount val="1"/>
                <c:pt idx="0">
                  <c:v>300</c:v>
                </c:pt>
              </c:strCache>
            </c:strRef>
          </c:tx>
          <c:spPr>
            <a:ln w="952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Plots!$AF$12:$AF$112</c:f>
              <c:numCache>
                <c:formatCode>General</c:formatCode>
                <c:ptCount val="101"/>
                <c:pt idx="0">
                  <c:v>3.3333333333333335E-3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FF4-461F-8CB1-278590ABE8A5}"/>
            </c:ext>
          </c:extLst>
        </c:ser>
        <c:ser>
          <c:idx val="16"/>
          <c:order val="16"/>
          <c:tx>
            <c:strRef>
              <c:f>Plots!$AG$11</c:f>
              <c:strCache>
                <c:ptCount val="1"/>
                <c:pt idx="0">
                  <c:v>320</c:v>
                </c:pt>
              </c:strCache>
            </c:strRef>
          </c:tx>
          <c:spPr>
            <a:ln w="95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Plots!$AG$12:$AG$112</c:f>
              <c:numCache>
                <c:formatCode>General</c:formatCode>
                <c:ptCount val="101"/>
                <c:pt idx="0">
                  <c:v>3.1250000000000002E-3</c:v>
                </c:pt>
                <c:pt idx="1">
                  <c:v>1.5625E-2</c:v>
                </c:pt>
                <c:pt idx="2">
                  <c:v>3.125E-2</c:v>
                </c:pt>
                <c:pt idx="3">
                  <c:v>4.6875E-2</c:v>
                </c:pt>
                <c:pt idx="4">
                  <c:v>6.25E-2</c:v>
                </c:pt>
                <c:pt idx="5">
                  <c:v>7.8125E-2</c:v>
                </c:pt>
                <c:pt idx="6">
                  <c:v>9.375E-2</c:v>
                </c:pt>
                <c:pt idx="7">
                  <c:v>0.109375</c:v>
                </c:pt>
                <c:pt idx="8">
                  <c:v>0.125</c:v>
                </c:pt>
                <c:pt idx="9">
                  <c:v>0.140625</c:v>
                </c:pt>
                <c:pt idx="10">
                  <c:v>0.15625</c:v>
                </c:pt>
                <c:pt idx="11">
                  <c:v>0.171875</c:v>
                </c:pt>
                <c:pt idx="12">
                  <c:v>0.1875</c:v>
                </c:pt>
                <c:pt idx="13">
                  <c:v>0.203125</c:v>
                </c:pt>
                <c:pt idx="14">
                  <c:v>0.21875</c:v>
                </c:pt>
                <c:pt idx="15">
                  <c:v>0.234375</c:v>
                </c:pt>
                <c:pt idx="16">
                  <c:v>0.25</c:v>
                </c:pt>
                <c:pt idx="17">
                  <c:v>0.265625</c:v>
                </c:pt>
                <c:pt idx="18">
                  <c:v>0.28125</c:v>
                </c:pt>
                <c:pt idx="19">
                  <c:v>0.296875</c:v>
                </c:pt>
                <c:pt idx="20">
                  <c:v>0.3125</c:v>
                </c:pt>
                <c:pt idx="21">
                  <c:v>0.328125</c:v>
                </c:pt>
                <c:pt idx="22">
                  <c:v>0.34375</c:v>
                </c:pt>
                <c:pt idx="23">
                  <c:v>0.359375</c:v>
                </c:pt>
                <c:pt idx="24">
                  <c:v>0.375</c:v>
                </c:pt>
                <c:pt idx="25">
                  <c:v>0.390625</c:v>
                </c:pt>
                <c:pt idx="26">
                  <c:v>0.40625</c:v>
                </c:pt>
                <c:pt idx="27">
                  <c:v>0.421875</c:v>
                </c:pt>
                <c:pt idx="28">
                  <c:v>0.4375</c:v>
                </c:pt>
                <c:pt idx="29">
                  <c:v>0.453125</c:v>
                </c:pt>
                <c:pt idx="30">
                  <c:v>0.46875</c:v>
                </c:pt>
                <c:pt idx="31">
                  <c:v>0.484375</c:v>
                </c:pt>
                <c:pt idx="32">
                  <c:v>0.5</c:v>
                </c:pt>
                <c:pt idx="33">
                  <c:v>0.515625</c:v>
                </c:pt>
                <c:pt idx="34">
                  <c:v>0.53125</c:v>
                </c:pt>
                <c:pt idx="35">
                  <c:v>0.546875</c:v>
                </c:pt>
                <c:pt idx="36">
                  <c:v>0.5625</c:v>
                </c:pt>
                <c:pt idx="37">
                  <c:v>0.578125</c:v>
                </c:pt>
                <c:pt idx="38">
                  <c:v>0.59375</c:v>
                </c:pt>
                <c:pt idx="39">
                  <c:v>0.609375</c:v>
                </c:pt>
                <c:pt idx="40">
                  <c:v>0.625</c:v>
                </c:pt>
                <c:pt idx="41">
                  <c:v>0.640625</c:v>
                </c:pt>
                <c:pt idx="42">
                  <c:v>0.65625</c:v>
                </c:pt>
                <c:pt idx="43">
                  <c:v>0.671875</c:v>
                </c:pt>
                <c:pt idx="44">
                  <c:v>0.6875</c:v>
                </c:pt>
                <c:pt idx="45">
                  <c:v>0.703125</c:v>
                </c:pt>
                <c:pt idx="46">
                  <c:v>0.71875</c:v>
                </c:pt>
                <c:pt idx="47">
                  <c:v>0.734375</c:v>
                </c:pt>
                <c:pt idx="48">
                  <c:v>0.75</c:v>
                </c:pt>
                <c:pt idx="49">
                  <c:v>0.765625</c:v>
                </c:pt>
                <c:pt idx="50">
                  <c:v>0.78125</c:v>
                </c:pt>
                <c:pt idx="51">
                  <c:v>0.796875</c:v>
                </c:pt>
                <c:pt idx="52">
                  <c:v>0.8125</c:v>
                </c:pt>
                <c:pt idx="53">
                  <c:v>0.828125</c:v>
                </c:pt>
                <c:pt idx="54">
                  <c:v>0.84375</c:v>
                </c:pt>
                <c:pt idx="55">
                  <c:v>0.859375</c:v>
                </c:pt>
                <c:pt idx="56">
                  <c:v>0.875</c:v>
                </c:pt>
                <c:pt idx="57">
                  <c:v>0.890625</c:v>
                </c:pt>
                <c:pt idx="58">
                  <c:v>0.90625</c:v>
                </c:pt>
                <c:pt idx="59">
                  <c:v>0.921875</c:v>
                </c:pt>
                <c:pt idx="60">
                  <c:v>0.9375</c:v>
                </c:pt>
                <c:pt idx="61">
                  <c:v>0.953125</c:v>
                </c:pt>
                <c:pt idx="62">
                  <c:v>0.96875</c:v>
                </c:pt>
                <c:pt idx="63">
                  <c:v>0.984375</c:v>
                </c:pt>
                <c:pt idx="64">
                  <c:v>1</c:v>
                </c:pt>
                <c:pt idx="65">
                  <c:v>1.015625</c:v>
                </c:pt>
                <c:pt idx="66">
                  <c:v>1.03125</c:v>
                </c:pt>
                <c:pt idx="67">
                  <c:v>1.046875</c:v>
                </c:pt>
                <c:pt idx="68">
                  <c:v>1.0625</c:v>
                </c:pt>
                <c:pt idx="69">
                  <c:v>1.078125</c:v>
                </c:pt>
                <c:pt idx="70">
                  <c:v>1.09375</c:v>
                </c:pt>
                <c:pt idx="71">
                  <c:v>1.109375</c:v>
                </c:pt>
                <c:pt idx="72">
                  <c:v>1.125</c:v>
                </c:pt>
                <c:pt idx="73">
                  <c:v>1.140625</c:v>
                </c:pt>
                <c:pt idx="74">
                  <c:v>1.15625</c:v>
                </c:pt>
                <c:pt idx="75">
                  <c:v>1.171875</c:v>
                </c:pt>
                <c:pt idx="76">
                  <c:v>1.1875</c:v>
                </c:pt>
                <c:pt idx="77">
                  <c:v>1.203125</c:v>
                </c:pt>
                <c:pt idx="78">
                  <c:v>1.21875</c:v>
                </c:pt>
                <c:pt idx="79">
                  <c:v>1.234375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FF4-461F-8CB1-278590ABE8A5}"/>
            </c:ext>
          </c:extLst>
        </c:ser>
        <c:ser>
          <c:idx val="17"/>
          <c:order val="17"/>
          <c:tx>
            <c:strRef>
              <c:f>Plots!$AH$11</c:f>
              <c:strCache>
                <c:ptCount val="1"/>
                <c:pt idx="0">
                  <c:v>340</c:v>
                </c:pt>
              </c:strCache>
            </c:strRef>
          </c:tx>
          <c:spPr>
            <a:ln w="952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Plots!$AH$12:$AH$112</c:f>
              <c:numCache>
                <c:formatCode>General</c:formatCode>
                <c:ptCount val="101"/>
                <c:pt idx="0">
                  <c:v>2.9411764705882353E-3</c:v>
                </c:pt>
                <c:pt idx="1">
                  <c:v>1.4705882352941176E-2</c:v>
                </c:pt>
                <c:pt idx="2">
                  <c:v>2.9411764705882353E-2</c:v>
                </c:pt>
                <c:pt idx="3">
                  <c:v>4.4117647058823532E-2</c:v>
                </c:pt>
                <c:pt idx="4">
                  <c:v>5.8823529411764705E-2</c:v>
                </c:pt>
                <c:pt idx="5">
                  <c:v>7.3529411764705885E-2</c:v>
                </c:pt>
                <c:pt idx="6">
                  <c:v>8.8235294117647065E-2</c:v>
                </c:pt>
                <c:pt idx="7">
                  <c:v>0.10294117647058823</c:v>
                </c:pt>
                <c:pt idx="8">
                  <c:v>0.11764705882352941</c:v>
                </c:pt>
                <c:pt idx="9">
                  <c:v>0.13235294117647059</c:v>
                </c:pt>
                <c:pt idx="10">
                  <c:v>0.14705882352941177</c:v>
                </c:pt>
                <c:pt idx="11">
                  <c:v>0.16176470588235295</c:v>
                </c:pt>
                <c:pt idx="12">
                  <c:v>0.17647058823529413</c:v>
                </c:pt>
                <c:pt idx="13">
                  <c:v>0.19117647058823528</c:v>
                </c:pt>
                <c:pt idx="14">
                  <c:v>0.20588235294117646</c:v>
                </c:pt>
                <c:pt idx="15">
                  <c:v>0.22058823529411764</c:v>
                </c:pt>
                <c:pt idx="16">
                  <c:v>0.23529411764705882</c:v>
                </c:pt>
                <c:pt idx="17">
                  <c:v>0.25</c:v>
                </c:pt>
                <c:pt idx="18">
                  <c:v>0.26470588235294118</c:v>
                </c:pt>
                <c:pt idx="19">
                  <c:v>0.27941176470588236</c:v>
                </c:pt>
                <c:pt idx="20">
                  <c:v>0.29411764705882354</c:v>
                </c:pt>
                <c:pt idx="21">
                  <c:v>0.30882352941176472</c:v>
                </c:pt>
                <c:pt idx="22">
                  <c:v>0.3235294117647059</c:v>
                </c:pt>
                <c:pt idx="23">
                  <c:v>0.33823529411764708</c:v>
                </c:pt>
                <c:pt idx="24">
                  <c:v>0.35294117647058826</c:v>
                </c:pt>
                <c:pt idx="25">
                  <c:v>0.36764705882352944</c:v>
                </c:pt>
                <c:pt idx="26">
                  <c:v>0.38235294117647056</c:v>
                </c:pt>
                <c:pt idx="27">
                  <c:v>0.39705882352941174</c:v>
                </c:pt>
                <c:pt idx="28">
                  <c:v>0.41176470588235292</c:v>
                </c:pt>
                <c:pt idx="29">
                  <c:v>0.4264705882352941</c:v>
                </c:pt>
                <c:pt idx="30">
                  <c:v>0.44117647058823528</c:v>
                </c:pt>
                <c:pt idx="31">
                  <c:v>0.45588235294117646</c:v>
                </c:pt>
                <c:pt idx="32">
                  <c:v>0.47058823529411764</c:v>
                </c:pt>
                <c:pt idx="33">
                  <c:v>0.48529411764705882</c:v>
                </c:pt>
                <c:pt idx="34">
                  <c:v>0.5</c:v>
                </c:pt>
                <c:pt idx="35">
                  <c:v>0.51470588235294112</c:v>
                </c:pt>
                <c:pt idx="36">
                  <c:v>0.52941176470588236</c:v>
                </c:pt>
                <c:pt idx="37">
                  <c:v>0.54411764705882348</c:v>
                </c:pt>
                <c:pt idx="38">
                  <c:v>0.55882352941176472</c:v>
                </c:pt>
                <c:pt idx="39">
                  <c:v>0.57352941176470584</c:v>
                </c:pt>
                <c:pt idx="40">
                  <c:v>0.58823529411764708</c:v>
                </c:pt>
                <c:pt idx="41">
                  <c:v>0.6029411764705882</c:v>
                </c:pt>
                <c:pt idx="42">
                  <c:v>0.61764705882352944</c:v>
                </c:pt>
                <c:pt idx="43">
                  <c:v>0.63235294117647056</c:v>
                </c:pt>
                <c:pt idx="44">
                  <c:v>0.6470588235294118</c:v>
                </c:pt>
                <c:pt idx="45">
                  <c:v>0.66176470588235292</c:v>
                </c:pt>
                <c:pt idx="46">
                  <c:v>0.67647058823529416</c:v>
                </c:pt>
                <c:pt idx="47">
                  <c:v>0.69117647058823528</c:v>
                </c:pt>
                <c:pt idx="48">
                  <c:v>0.70588235294117652</c:v>
                </c:pt>
                <c:pt idx="49">
                  <c:v>0.72058823529411764</c:v>
                </c:pt>
                <c:pt idx="50">
                  <c:v>0.73529411764705888</c:v>
                </c:pt>
                <c:pt idx="51">
                  <c:v>0.75</c:v>
                </c:pt>
                <c:pt idx="52">
                  <c:v>0.76470588235294112</c:v>
                </c:pt>
                <c:pt idx="53">
                  <c:v>0.77941176470588236</c:v>
                </c:pt>
                <c:pt idx="54">
                  <c:v>0.79411764705882348</c:v>
                </c:pt>
                <c:pt idx="55">
                  <c:v>0.80882352941176472</c:v>
                </c:pt>
                <c:pt idx="56">
                  <c:v>0.82352941176470584</c:v>
                </c:pt>
                <c:pt idx="57">
                  <c:v>0.83823529411764708</c:v>
                </c:pt>
                <c:pt idx="58">
                  <c:v>0.8529411764705882</c:v>
                </c:pt>
                <c:pt idx="59">
                  <c:v>0.86764705882352944</c:v>
                </c:pt>
                <c:pt idx="60">
                  <c:v>0.88235294117647056</c:v>
                </c:pt>
                <c:pt idx="61">
                  <c:v>0.8970588235294118</c:v>
                </c:pt>
                <c:pt idx="62">
                  <c:v>0.91176470588235292</c:v>
                </c:pt>
                <c:pt idx="63">
                  <c:v>0.92647058823529416</c:v>
                </c:pt>
                <c:pt idx="64">
                  <c:v>0.94117647058823528</c:v>
                </c:pt>
                <c:pt idx="65">
                  <c:v>0.95588235294117652</c:v>
                </c:pt>
                <c:pt idx="66">
                  <c:v>0.97058823529411764</c:v>
                </c:pt>
                <c:pt idx="67">
                  <c:v>0.98529411764705888</c:v>
                </c:pt>
                <c:pt idx="68">
                  <c:v>1</c:v>
                </c:pt>
                <c:pt idx="69">
                  <c:v>1.0147058823529411</c:v>
                </c:pt>
                <c:pt idx="70">
                  <c:v>1.0294117647058822</c:v>
                </c:pt>
                <c:pt idx="71">
                  <c:v>1.0441176470588236</c:v>
                </c:pt>
                <c:pt idx="72">
                  <c:v>1.0588235294117647</c:v>
                </c:pt>
                <c:pt idx="73">
                  <c:v>1.0735294117647058</c:v>
                </c:pt>
                <c:pt idx="74">
                  <c:v>1.088235294117647</c:v>
                </c:pt>
                <c:pt idx="75">
                  <c:v>1.1029411764705883</c:v>
                </c:pt>
                <c:pt idx="76">
                  <c:v>1.1176470588235294</c:v>
                </c:pt>
                <c:pt idx="77">
                  <c:v>1.1323529411764706</c:v>
                </c:pt>
                <c:pt idx="78">
                  <c:v>1.1470588235294117</c:v>
                </c:pt>
                <c:pt idx="79">
                  <c:v>1.161764705882353</c:v>
                </c:pt>
                <c:pt idx="80">
                  <c:v>1.1764705882352942</c:v>
                </c:pt>
                <c:pt idx="81">
                  <c:v>1.1911764705882353</c:v>
                </c:pt>
                <c:pt idx="82">
                  <c:v>1.2058823529411764</c:v>
                </c:pt>
                <c:pt idx="83">
                  <c:v>1.2205882352941178</c:v>
                </c:pt>
                <c:pt idx="84">
                  <c:v>1.2352941176470589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FF4-461F-8CB1-278590ABE8A5}"/>
            </c:ext>
          </c:extLst>
        </c:ser>
        <c:ser>
          <c:idx val="18"/>
          <c:order val="18"/>
          <c:tx>
            <c:strRef>
              <c:f>Plots!$AI$11</c:f>
              <c:strCache>
                <c:ptCount val="1"/>
                <c:pt idx="0">
                  <c:v>360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Plots!$AI$12:$AI$112</c:f>
              <c:numCache>
                <c:formatCode>General</c:formatCode>
                <c:ptCount val="101"/>
                <c:pt idx="0">
                  <c:v>2.7777777777777779E-3</c:v>
                </c:pt>
                <c:pt idx="1">
                  <c:v>1.3888888888888888E-2</c:v>
                </c:pt>
                <c:pt idx="2">
                  <c:v>2.7777777777777776E-2</c:v>
                </c:pt>
                <c:pt idx="3">
                  <c:v>4.1666666666666664E-2</c:v>
                </c:pt>
                <c:pt idx="4">
                  <c:v>5.5555555555555552E-2</c:v>
                </c:pt>
                <c:pt idx="5">
                  <c:v>6.9444444444444448E-2</c:v>
                </c:pt>
                <c:pt idx="6">
                  <c:v>8.3333333333333329E-2</c:v>
                </c:pt>
                <c:pt idx="7">
                  <c:v>9.7222222222222224E-2</c:v>
                </c:pt>
                <c:pt idx="8">
                  <c:v>0.1111111111111111</c:v>
                </c:pt>
                <c:pt idx="9">
                  <c:v>0.125</c:v>
                </c:pt>
                <c:pt idx="10">
                  <c:v>0.1388888888888889</c:v>
                </c:pt>
                <c:pt idx="11">
                  <c:v>0.15277777777777779</c:v>
                </c:pt>
                <c:pt idx="12">
                  <c:v>0.16666666666666666</c:v>
                </c:pt>
                <c:pt idx="13">
                  <c:v>0.18055555555555555</c:v>
                </c:pt>
                <c:pt idx="14">
                  <c:v>0.19444444444444445</c:v>
                </c:pt>
                <c:pt idx="15">
                  <c:v>0.20833333333333334</c:v>
                </c:pt>
                <c:pt idx="16">
                  <c:v>0.22222222222222221</c:v>
                </c:pt>
                <c:pt idx="17">
                  <c:v>0.2361111111111111</c:v>
                </c:pt>
                <c:pt idx="18">
                  <c:v>0.25</c:v>
                </c:pt>
                <c:pt idx="19">
                  <c:v>0.2638888888888889</c:v>
                </c:pt>
                <c:pt idx="20">
                  <c:v>0.27777777777777779</c:v>
                </c:pt>
                <c:pt idx="21">
                  <c:v>0.29166666666666669</c:v>
                </c:pt>
                <c:pt idx="22">
                  <c:v>0.30555555555555558</c:v>
                </c:pt>
                <c:pt idx="23">
                  <c:v>0.31944444444444442</c:v>
                </c:pt>
                <c:pt idx="24">
                  <c:v>0.33333333333333331</c:v>
                </c:pt>
                <c:pt idx="25">
                  <c:v>0.34722222222222221</c:v>
                </c:pt>
                <c:pt idx="26">
                  <c:v>0.3611111111111111</c:v>
                </c:pt>
                <c:pt idx="27">
                  <c:v>0.375</c:v>
                </c:pt>
                <c:pt idx="28">
                  <c:v>0.3888888888888889</c:v>
                </c:pt>
                <c:pt idx="29">
                  <c:v>0.40277777777777779</c:v>
                </c:pt>
                <c:pt idx="30">
                  <c:v>0.41666666666666669</c:v>
                </c:pt>
                <c:pt idx="31">
                  <c:v>0.43055555555555558</c:v>
                </c:pt>
                <c:pt idx="32">
                  <c:v>0.44444444444444442</c:v>
                </c:pt>
                <c:pt idx="33">
                  <c:v>0.45833333333333331</c:v>
                </c:pt>
                <c:pt idx="34">
                  <c:v>0.47222222222222221</c:v>
                </c:pt>
                <c:pt idx="35">
                  <c:v>0.4861111111111111</c:v>
                </c:pt>
                <c:pt idx="36">
                  <c:v>0.5</c:v>
                </c:pt>
                <c:pt idx="37">
                  <c:v>0.51388888888888884</c:v>
                </c:pt>
                <c:pt idx="38">
                  <c:v>0.52777777777777779</c:v>
                </c:pt>
                <c:pt idx="39">
                  <c:v>0.54166666666666663</c:v>
                </c:pt>
                <c:pt idx="40">
                  <c:v>0.55555555555555558</c:v>
                </c:pt>
                <c:pt idx="41">
                  <c:v>0.56944444444444442</c:v>
                </c:pt>
                <c:pt idx="42">
                  <c:v>0.58333333333333337</c:v>
                </c:pt>
                <c:pt idx="43">
                  <c:v>0.59722222222222221</c:v>
                </c:pt>
                <c:pt idx="44">
                  <c:v>0.61111111111111116</c:v>
                </c:pt>
                <c:pt idx="45">
                  <c:v>0.625</c:v>
                </c:pt>
                <c:pt idx="46">
                  <c:v>0.63888888888888884</c:v>
                </c:pt>
                <c:pt idx="47">
                  <c:v>0.65277777777777779</c:v>
                </c:pt>
                <c:pt idx="48">
                  <c:v>0.66666666666666663</c:v>
                </c:pt>
                <c:pt idx="49">
                  <c:v>0.68055555555555558</c:v>
                </c:pt>
                <c:pt idx="50">
                  <c:v>0.69444444444444442</c:v>
                </c:pt>
                <c:pt idx="51">
                  <c:v>0.70833333333333337</c:v>
                </c:pt>
                <c:pt idx="52">
                  <c:v>0.72222222222222221</c:v>
                </c:pt>
                <c:pt idx="53">
                  <c:v>0.73611111111111116</c:v>
                </c:pt>
                <c:pt idx="54">
                  <c:v>0.75</c:v>
                </c:pt>
                <c:pt idx="55">
                  <c:v>0.76388888888888884</c:v>
                </c:pt>
                <c:pt idx="56">
                  <c:v>0.77777777777777779</c:v>
                </c:pt>
                <c:pt idx="57">
                  <c:v>0.79166666666666663</c:v>
                </c:pt>
                <c:pt idx="58">
                  <c:v>0.80555555555555558</c:v>
                </c:pt>
                <c:pt idx="59">
                  <c:v>0.81944444444444442</c:v>
                </c:pt>
                <c:pt idx="60">
                  <c:v>0.83333333333333337</c:v>
                </c:pt>
                <c:pt idx="61">
                  <c:v>0.84722222222222221</c:v>
                </c:pt>
                <c:pt idx="62">
                  <c:v>0.86111111111111116</c:v>
                </c:pt>
                <c:pt idx="63">
                  <c:v>0.875</c:v>
                </c:pt>
                <c:pt idx="64">
                  <c:v>0.88888888888888884</c:v>
                </c:pt>
                <c:pt idx="65">
                  <c:v>0.90277777777777779</c:v>
                </c:pt>
                <c:pt idx="66">
                  <c:v>0.91666666666666663</c:v>
                </c:pt>
                <c:pt idx="67">
                  <c:v>0.93055555555555558</c:v>
                </c:pt>
                <c:pt idx="68">
                  <c:v>0.94444444444444442</c:v>
                </c:pt>
                <c:pt idx="69">
                  <c:v>0.95833333333333337</c:v>
                </c:pt>
                <c:pt idx="70">
                  <c:v>0.97222222222222221</c:v>
                </c:pt>
                <c:pt idx="71">
                  <c:v>0.98611111111111116</c:v>
                </c:pt>
                <c:pt idx="72">
                  <c:v>1</c:v>
                </c:pt>
                <c:pt idx="73">
                  <c:v>1.0138888888888888</c:v>
                </c:pt>
                <c:pt idx="74">
                  <c:v>1.0277777777777777</c:v>
                </c:pt>
                <c:pt idx="75">
                  <c:v>1.0416666666666667</c:v>
                </c:pt>
                <c:pt idx="76">
                  <c:v>1.0555555555555556</c:v>
                </c:pt>
                <c:pt idx="77">
                  <c:v>1.0694444444444444</c:v>
                </c:pt>
                <c:pt idx="78">
                  <c:v>1.0833333333333333</c:v>
                </c:pt>
                <c:pt idx="79">
                  <c:v>1.0972222222222223</c:v>
                </c:pt>
                <c:pt idx="80">
                  <c:v>1.1111111111111112</c:v>
                </c:pt>
                <c:pt idx="81">
                  <c:v>1.125</c:v>
                </c:pt>
                <c:pt idx="82">
                  <c:v>1.1388888888888888</c:v>
                </c:pt>
                <c:pt idx="83">
                  <c:v>1.1527777777777777</c:v>
                </c:pt>
                <c:pt idx="84">
                  <c:v>1.1666666666666667</c:v>
                </c:pt>
                <c:pt idx="85">
                  <c:v>1.1805555555555556</c:v>
                </c:pt>
                <c:pt idx="86">
                  <c:v>1.1944444444444444</c:v>
                </c:pt>
                <c:pt idx="87">
                  <c:v>1.2083333333333333</c:v>
                </c:pt>
                <c:pt idx="88">
                  <c:v>1.2222222222222223</c:v>
                </c:pt>
                <c:pt idx="89">
                  <c:v>1.2361111111111112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8FF4-461F-8CB1-278590ABE8A5}"/>
            </c:ext>
          </c:extLst>
        </c:ser>
        <c:ser>
          <c:idx val="19"/>
          <c:order val="19"/>
          <c:tx>
            <c:strRef>
              <c:f>Plots!$AJ$11</c:f>
              <c:strCache>
                <c:ptCount val="1"/>
                <c:pt idx="0">
                  <c:v>380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Plots!$AJ$12:$AJ$112</c:f>
              <c:numCache>
                <c:formatCode>General</c:formatCode>
                <c:ptCount val="101"/>
                <c:pt idx="0">
                  <c:v>2.631578947368421E-3</c:v>
                </c:pt>
                <c:pt idx="1">
                  <c:v>1.3157894736842105E-2</c:v>
                </c:pt>
                <c:pt idx="2">
                  <c:v>2.6315789473684209E-2</c:v>
                </c:pt>
                <c:pt idx="3">
                  <c:v>3.9473684210526314E-2</c:v>
                </c:pt>
                <c:pt idx="4">
                  <c:v>5.2631578947368418E-2</c:v>
                </c:pt>
                <c:pt idx="5">
                  <c:v>6.5789473684210523E-2</c:v>
                </c:pt>
                <c:pt idx="6">
                  <c:v>7.8947368421052627E-2</c:v>
                </c:pt>
                <c:pt idx="7">
                  <c:v>9.2105263157894732E-2</c:v>
                </c:pt>
                <c:pt idx="8">
                  <c:v>0.10526315789473684</c:v>
                </c:pt>
                <c:pt idx="9">
                  <c:v>0.11842105263157894</c:v>
                </c:pt>
                <c:pt idx="10">
                  <c:v>0.13157894736842105</c:v>
                </c:pt>
                <c:pt idx="11">
                  <c:v>0.14473684210526316</c:v>
                </c:pt>
                <c:pt idx="12">
                  <c:v>0.15789473684210525</c:v>
                </c:pt>
                <c:pt idx="13">
                  <c:v>0.17105263157894737</c:v>
                </c:pt>
                <c:pt idx="14">
                  <c:v>0.18421052631578946</c:v>
                </c:pt>
                <c:pt idx="15">
                  <c:v>0.19736842105263158</c:v>
                </c:pt>
                <c:pt idx="16">
                  <c:v>0.21052631578947367</c:v>
                </c:pt>
                <c:pt idx="17">
                  <c:v>0.22368421052631579</c:v>
                </c:pt>
                <c:pt idx="18">
                  <c:v>0.23684210526315788</c:v>
                </c:pt>
                <c:pt idx="19">
                  <c:v>0.25</c:v>
                </c:pt>
                <c:pt idx="20">
                  <c:v>0.26315789473684209</c:v>
                </c:pt>
                <c:pt idx="21">
                  <c:v>0.27631578947368424</c:v>
                </c:pt>
                <c:pt idx="22">
                  <c:v>0.28947368421052633</c:v>
                </c:pt>
                <c:pt idx="23">
                  <c:v>0.30263157894736842</c:v>
                </c:pt>
                <c:pt idx="24">
                  <c:v>0.31578947368421051</c:v>
                </c:pt>
                <c:pt idx="25">
                  <c:v>0.32894736842105265</c:v>
                </c:pt>
                <c:pt idx="26">
                  <c:v>0.34210526315789475</c:v>
                </c:pt>
                <c:pt idx="27">
                  <c:v>0.35526315789473684</c:v>
                </c:pt>
                <c:pt idx="28">
                  <c:v>0.36842105263157893</c:v>
                </c:pt>
                <c:pt idx="29">
                  <c:v>0.38157894736842107</c:v>
                </c:pt>
                <c:pt idx="30">
                  <c:v>0.39473684210526316</c:v>
                </c:pt>
                <c:pt idx="31">
                  <c:v>0.40789473684210525</c:v>
                </c:pt>
                <c:pt idx="32">
                  <c:v>0.42105263157894735</c:v>
                </c:pt>
                <c:pt idx="33">
                  <c:v>0.43421052631578949</c:v>
                </c:pt>
                <c:pt idx="34">
                  <c:v>0.44736842105263158</c:v>
                </c:pt>
                <c:pt idx="35">
                  <c:v>0.46052631578947367</c:v>
                </c:pt>
                <c:pt idx="36">
                  <c:v>0.47368421052631576</c:v>
                </c:pt>
                <c:pt idx="37">
                  <c:v>0.48684210526315791</c:v>
                </c:pt>
                <c:pt idx="38">
                  <c:v>0.5</c:v>
                </c:pt>
                <c:pt idx="39">
                  <c:v>0.51315789473684215</c:v>
                </c:pt>
                <c:pt idx="40">
                  <c:v>0.52631578947368418</c:v>
                </c:pt>
                <c:pt idx="41">
                  <c:v>0.53947368421052633</c:v>
                </c:pt>
                <c:pt idx="42">
                  <c:v>0.55263157894736847</c:v>
                </c:pt>
                <c:pt idx="43">
                  <c:v>0.56578947368421051</c:v>
                </c:pt>
                <c:pt idx="44">
                  <c:v>0.57894736842105265</c:v>
                </c:pt>
                <c:pt idx="45">
                  <c:v>0.59210526315789469</c:v>
                </c:pt>
                <c:pt idx="46">
                  <c:v>0.60526315789473684</c:v>
                </c:pt>
                <c:pt idx="47">
                  <c:v>0.61842105263157898</c:v>
                </c:pt>
                <c:pt idx="48">
                  <c:v>0.63157894736842102</c:v>
                </c:pt>
                <c:pt idx="49">
                  <c:v>0.64473684210526316</c:v>
                </c:pt>
                <c:pt idx="50">
                  <c:v>0.65789473684210531</c:v>
                </c:pt>
                <c:pt idx="51">
                  <c:v>0.67105263157894735</c:v>
                </c:pt>
                <c:pt idx="52">
                  <c:v>0.68421052631578949</c:v>
                </c:pt>
                <c:pt idx="53">
                  <c:v>0.69736842105263153</c:v>
                </c:pt>
                <c:pt idx="54">
                  <c:v>0.71052631578947367</c:v>
                </c:pt>
                <c:pt idx="55">
                  <c:v>0.72368421052631582</c:v>
                </c:pt>
                <c:pt idx="56">
                  <c:v>0.73684210526315785</c:v>
                </c:pt>
                <c:pt idx="57">
                  <c:v>0.75</c:v>
                </c:pt>
                <c:pt idx="58">
                  <c:v>0.76315789473684215</c:v>
                </c:pt>
                <c:pt idx="59">
                  <c:v>0.77631578947368418</c:v>
                </c:pt>
                <c:pt idx="60">
                  <c:v>0.78947368421052633</c:v>
                </c:pt>
                <c:pt idx="61">
                  <c:v>0.80263157894736847</c:v>
                </c:pt>
                <c:pt idx="62">
                  <c:v>0.81578947368421051</c:v>
                </c:pt>
                <c:pt idx="63">
                  <c:v>0.82894736842105265</c:v>
                </c:pt>
                <c:pt idx="64">
                  <c:v>0.84210526315789469</c:v>
                </c:pt>
                <c:pt idx="65">
                  <c:v>0.85526315789473684</c:v>
                </c:pt>
                <c:pt idx="66">
                  <c:v>0.86842105263157898</c:v>
                </c:pt>
                <c:pt idx="67">
                  <c:v>0.88157894736842102</c:v>
                </c:pt>
                <c:pt idx="68">
                  <c:v>0.89473684210526316</c:v>
                </c:pt>
                <c:pt idx="69">
                  <c:v>0.90789473684210531</c:v>
                </c:pt>
                <c:pt idx="70">
                  <c:v>0.92105263157894735</c:v>
                </c:pt>
                <c:pt idx="71">
                  <c:v>0.93421052631578949</c:v>
                </c:pt>
                <c:pt idx="72">
                  <c:v>0.94736842105263153</c:v>
                </c:pt>
                <c:pt idx="73">
                  <c:v>0.96052631578947367</c:v>
                </c:pt>
                <c:pt idx="74">
                  <c:v>0.97368421052631582</c:v>
                </c:pt>
                <c:pt idx="75">
                  <c:v>0.98684210526315785</c:v>
                </c:pt>
                <c:pt idx="76">
                  <c:v>1</c:v>
                </c:pt>
                <c:pt idx="77">
                  <c:v>1.013157894736842</c:v>
                </c:pt>
                <c:pt idx="78">
                  <c:v>1.0263157894736843</c:v>
                </c:pt>
                <c:pt idx="79">
                  <c:v>1.0394736842105263</c:v>
                </c:pt>
                <c:pt idx="80">
                  <c:v>1.0526315789473684</c:v>
                </c:pt>
                <c:pt idx="81">
                  <c:v>1.0657894736842106</c:v>
                </c:pt>
                <c:pt idx="82">
                  <c:v>1.0789473684210527</c:v>
                </c:pt>
                <c:pt idx="83">
                  <c:v>1.0921052631578947</c:v>
                </c:pt>
                <c:pt idx="84">
                  <c:v>1.1052631578947369</c:v>
                </c:pt>
                <c:pt idx="85">
                  <c:v>1.118421052631579</c:v>
                </c:pt>
                <c:pt idx="86">
                  <c:v>1.131578947368421</c:v>
                </c:pt>
                <c:pt idx="87">
                  <c:v>1.1447368421052631</c:v>
                </c:pt>
                <c:pt idx="88">
                  <c:v>1.1578947368421053</c:v>
                </c:pt>
                <c:pt idx="89">
                  <c:v>1.1710526315789473</c:v>
                </c:pt>
                <c:pt idx="90">
                  <c:v>1.1842105263157894</c:v>
                </c:pt>
                <c:pt idx="91">
                  <c:v>1.1973684210526316</c:v>
                </c:pt>
                <c:pt idx="92">
                  <c:v>1.2105263157894737</c:v>
                </c:pt>
                <c:pt idx="93">
                  <c:v>1.2236842105263157</c:v>
                </c:pt>
                <c:pt idx="94">
                  <c:v>1.236842105263158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FF4-461F-8CB1-278590ABE8A5}"/>
            </c:ext>
          </c:extLst>
        </c:ser>
        <c:ser>
          <c:idx val="20"/>
          <c:order val="20"/>
          <c:tx>
            <c:strRef>
              <c:f>Plots!$AK$11</c:f>
              <c:strCache>
                <c:ptCount val="1"/>
                <c:pt idx="0">
                  <c:v>400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Plots!$AK$12:$AK$112</c:f>
              <c:numCache>
                <c:formatCode>General</c:formatCode>
                <c:ptCount val="101"/>
                <c:pt idx="0">
                  <c:v>2.5000000000000001E-3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3.7499999999999999E-2</c:v>
                </c:pt>
                <c:pt idx="4">
                  <c:v>0.05</c:v>
                </c:pt>
                <c:pt idx="5">
                  <c:v>6.25E-2</c:v>
                </c:pt>
                <c:pt idx="6">
                  <c:v>7.4999999999999997E-2</c:v>
                </c:pt>
                <c:pt idx="7">
                  <c:v>8.7499999999999994E-2</c:v>
                </c:pt>
                <c:pt idx="8">
                  <c:v>0.1</c:v>
                </c:pt>
                <c:pt idx="9">
                  <c:v>0.1125</c:v>
                </c:pt>
                <c:pt idx="10">
                  <c:v>0.125</c:v>
                </c:pt>
                <c:pt idx="11">
                  <c:v>0.13750000000000001</c:v>
                </c:pt>
                <c:pt idx="12">
                  <c:v>0.15</c:v>
                </c:pt>
                <c:pt idx="13">
                  <c:v>0.16250000000000001</c:v>
                </c:pt>
                <c:pt idx="14">
                  <c:v>0.17499999999999999</c:v>
                </c:pt>
                <c:pt idx="15">
                  <c:v>0.1875</c:v>
                </c:pt>
                <c:pt idx="16">
                  <c:v>0.2</c:v>
                </c:pt>
                <c:pt idx="17">
                  <c:v>0.21249999999999999</c:v>
                </c:pt>
                <c:pt idx="18">
                  <c:v>0.22500000000000001</c:v>
                </c:pt>
                <c:pt idx="19">
                  <c:v>0.23749999999999999</c:v>
                </c:pt>
                <c:pt idx="20">
                  <c:v>0.25</c:v>
                </c:pt>
                <c:pt idx="21">
                  <c:v>0.26250000000000001</c:v>
                </c:pt>
                <c:pt idx="22">
                  <c:v>0.27500000000000002</c:v>
                </c:pt>
                <c:pt idx="23">
                  <c:v>0.28749999999999998</c:v>
                </c:pt>
                <c:pt idx="24">
                  <c:v>0.3</c:v>
                </c:pt>
                <c:pt idx="25">
                  <c:v>0.3125</c:v>
                </c:pt>
                <c:pt idx="26">
                  <c:v>0.32500000000000001</c:v>
                </c:pt>
                <c:pt idx="27">
                  <c:v>0.33750000000000002</c:v>
                </c:pt>
                <c:pt idx="28">
                  <c:v>0.35</c:v>
                </c:pt>
                <c:pt idx="29">
                  <c:v>0.36249999999999999</c:v>
                </c:pt>
                <c:pt idx="30">
                  <c:v>0.375</c:v>
                </c:pt>
                <c:pt idx="31">
                  <c:v>0.38750000000000001</c:v>
                </c:pt>
                <c:pt idx="32">
                  <c:v>0.4</c:v>
                </c:pt>
                <c:pt idx="33">
                  <c:v>0.41249999999999998</c:v>
                </c:pt>
                <c:pt idx="34">
                  <c:v>0.42499999999999999</c:v>
                </c:pt>
                <c:pt idx="35">
                  <c:v>0.4375</c:v>
                </c:pt>
                <c:pt idx="36">
                  <c:v>0.45</c:v>
                </c:pt>
                <c:pt idx="37">
                  <c:v>0.46250000000000002</c:v>
                </c:pt>
                <c:pt idx="38">
                  <c:v>0.47499999999999998</c:v>
                </c:pt>
                <c:pt idx="39">
                  <c:v>0.48749999999999999</c:v>
                </c:pt>
                <c:pt idx="40">
                  <c:v>0.5</c:v>
                </c:pt>
                <c:pt idx="41">
                  <c:v>0.51249999999999996</c:v>
                </c:pt>
                <c:pt idx="42">
                  <c:v>0.52500000000000002</c:v>
                </c:pt>
                <c:pt idx="43">
                  <c:v>0.53749999999999998</c:v>
                </c:pt>
                <c:pt idx="44">
                  <c:v>0.55000000000000004</c:v>
                </c:pt>
                <c:pt idx="45">
                  <c:v>0.5625</c:v>
                </c:pt>
                <c:pt idx="46">
                  <c:v>0.57499999999999996</c:v>
                </c:pt>
                <c:pt idx="47">
                  <c:v>0.58750000000000002</c:v>
                </c:pt>
                <c:pt idx="48">
                  <c:v>0.6</c:v>
                </c:pt>
                <c:pt idx="49">
                  <c:v>0.61250000000000004</c:v>
                </c:pt>
                <c:pt idx="50">
                  <c:v>0.625</c:v>
                </c:pt>
                <c:pt idx="51">
                  <c:v>0.63749999999999996</c:v>
                </c:pt>
                <c:pt idx="52">
                  <c:v>0.65</c:v>
                </c:pt>
                <c:pt idx="53">
                  <c:v>0.66249999999999998</c:v>
                </c:pt>
                <c:pt idx="54">
                  <c:v>0.67500000000000004</c:v>
                </c:pt>
                <c:pt idx="55">
                  <c:v>0.6875</c:v>
                </c:pt>
                <c:pt idx="56">
                  <c:v>0.7</c:v>
                </c:pt>
                <c:pt idx="57">
                  <c:v>0.71250000000000002</c:v>
                </c:pt>
                <c:pt idx="58">
                  <c:v>0.72499999999999998</c:v>
                </c:pt>
                <c:pt idx="59">
                  <c:v>0.73750000000000004</c:v>
                </c:pt>
                <c:pt idx="60">
                  <c:v>0.75</c:v>
                </c:pt>
                <c:pt idx="61">
                  <c:v>0.76249999999999996</c:v>
                </c:pt>
                <c:pt idx="62">
                  <c:v>0.77500000000000002</c:v>
                </c:pt>
                <c:pt idx="63">
                  <c:v>0.78749999999999998</c:v>
                </c:pt>
                <c:pt idx="64">
                  <c:v>0.8</c:v>
                </c:pt>
                <c:pt idx="65">
                  <c:v>0.8125</c:v>
                </c:pt>
                <c:pt idx="66">
                  <c:v>0.82499999999999996</c:v>
                </c:pt>
                <c:pt idx="67">
                  <c:v>0.83750000000000002</c:v>
                </c:pt>
                <c:pt idx="68">
                  <c:v>0.85</c:v>
                </c:pt>
                <c:pt idx="69">
                  <c:v>0.86250000000000004</c:v>
                </c:pt>
                <c:pt idx="70">
                  <c:v>0.875</c:v>
                </c:pt>
                <c:pt idx="71">
                  <c:v>0.88749999999999996</c:v>
                </c:pt>
                <c:pt idx="72">
                  <c:v>0.9</c:v>
                </c:pt>
                <c:pt idx="73">
                  <c:v>0.91249999999999998</c:v>
                </c:pt>
                <c:pt idx="74">
                  <c:v>0.92500000000000004</c:v>
                </c:pt>
                <c:pt idx="75">
                  <c:v>0.9375</c:v>
                </c:pt>
                <c:pt idx="76">
                  <c:v>0.95</c:v>
                </c:pt>
                <c:pt idx="77">
                  <c:v>0.96250000000000002</c:v>
                </c:pt>
                <c:pt idx="78">
                  <c:v>0.97499999999999998</c:v>
                </c:pt>
                <c:pt idx="79">
                  <c:v>0.98750000000000004</c:v>
                </c:pt>
                <c:pt idx="80">
                  <c:v>1</c:v>
                </c:pt>
                <c:pt idx="81">
                  <c:v>1.0125</c:v>
                </c:pt>
                <c:pt idx="82">
                  <c:v>1.0249999999999999</c:v>
                </c:pt>
                <c:pt idx="83">
                  <c:v>1.0375000000000001</c:v>
                </c:pt>
                <c:pt idx="84">
                  <c:v>1.05</c:v>
                </c:pt>
                <c:pt idx="85">
                  <c:v>1.0625</c:v>
                </c:pt>
                <c:pt idx="86">
                  <c:v>1.075</c:v>
                </c:pt>
                <c:pt idx="87">
                  <c:v>1.0874999999999999</c:v>
                </c:pt>
                <c:pt idx="88">
                  <c:v>1.1000000000000001</c:v>
                </c:pt>
                <c:pt idx="89">
                  <c:v>1.1125</c:v>
                </c:pt>
                <c:pt idx="90">
                  <c:v>1.125</c:v>
                </c:pt>
                <c:pt idx="91">
                  <c:v>1.1375</c:v>
                </c:pt>
                <c:pt idx="92">
                  <c:v>1.1499999999999999</c:v>
                </c:pt>
                <c:pt idx="93">
                  <c:v>1.1625000000000001</c:v>
                </c:pt>
                <c:pt idx="94">
                  <c:v>1.175</c:v>
                </c:pt>
                <c:pt idx="95">
                  <c:v>1.1875</c:v>
                </c:pt>
                <c:pt idx="96">
                  <c:v>1.2</c:v>
                </c:pt>
                <c:pt idx="97">
                  <c:v>1.2124999999999999</c:v>
                </c:pt>
                <c:pt idx="98">
                  <c:v>1.2250000000000001</c:v>
                </c:pt>
                <c:pt idx="99">
                  <c:v>1.2375</c:v>
                </c:pt>
                <c:pt idx="100">
                  <c:v>1.25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8FF4-461F-8CB1-278590ABE8A5}"/>
            </c:ext>
          </c:extLst>
        </c:ser>
        <c:ser>
          <c:idx val="21"/>
          <c:order val="21"/>
          <c:tx>
            <c:strRef>
              <c:f>Plots!$AL$11</c:f>
              <c:strCache>
                <c:ptCount val="1"/>
                <c:pt idx="0">
                  <c:v>420</c:v>
                </c:pt>
              </c:strCache>
            </c:strRef>
          </c:tx>
          <c:spPr>
            <a:ln w="952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Plots!$AL$12:$AL$112</c:f>
              <c:numCache>
                <c:formatCode>General</c:formatCode>
                <c:ptCount val="101"/>
                <c:pt idx="0">
                  <c:v>2.3809523809523812E-3</c:v>
                </c:pt>
                <c:pt idx="1">
                  <c:v>1.1904761904761904E-2</c:v>
                </c:pt>
                <c:pt idx="2">
                  <c:v>2.3809523809523808E-2</c:v>
                </c:pt>
                <c:pt idx="3">
                  <c:v>3.5714285714285712E-2</c:v>
                </c:pt>
                <c:pt idx="4">
                  <c:v>4.7619047619047616E-2</c:v>
                </c:pt>
                <c:pt idx="5">
                  <c:v>5.9523809523809521E-2</c:v>
                </c:pt>
                <c:pt idx="6">
                  <c:v>7.1428571428571425E-2</c:v>
                </c:pt>
                <c:pt idx="7">
                  <c:v>8.3333333333333329E-2</c:v>
                </c:pt>
                <c:pt idx="8">
                  <c:v>9.5238095238095233E-2</c:v>
                </c:pt>
                <c:pt idx="9">
                  <c:v>0.10714285714285714</c:v>
                </c:pt>
                <c:pt idx="10">
                  <c:v>0.11904761904761904</c:v>
                </c:pt>
                <c:pt idx="11">
                  <c:v>0.13095238095238096</c:v>
                </c:pt>
                <c:pt idx="12">
                  <c:v>0.14285714285714285</c:v>
                </c:pt>
                <c:pt idx="13">
                  <c:v>0.15476190476190477</c:v>
                </c:pt>
                <c:pt idx="14">
                  <c:v>0.16666666666666666</c:v>
                </c:pt>
                <c:pt idx="15">
                  <c:v>0.17857142857142858</c:v>
                </c:pt>
                <c:pt idx="16">
                  <c:v>0.19047619047619047</c:v>
                </c:pt>
                <c:pt idx="17">
                  <c:v>0.20238095238095238</c:v>
                </c:pt>
                <c:pt idx="18">
                  <c:v>0.21428571428571427</c:v>
                </c:pt>
                <c:pt idx="19">
                  <c:v>0.22619047619047619</c:v>
                </c:pt>
                <c:pt idx="20">
                  <c:v>0.23809523809523808</c:v>
                </c:pt>
                <c:pt idx="21">
                  <c:v>0.25</c:v>
                </c:pt>
                <c:pt idx="22">
                  <c:v>0.26190476190476192</c:v>
                </c:pt>
                <c:pt idx="23">
                  <c:v>0.27380952380952384</c:v>
                </c:pt>
                <c:pt idx="24">
                  <c:v>0.2857142857142857</c:v>
                </c:pt>
                <c:pt idx="25">
                  <c:v>0.29761904761904762</c:v>
                </c:pt>
                <c:pt idx="26">
                  <c:v>0.30952380952380953</c:v>
                </c:pt>
                <c:pt idx="27">
                  <c:v>0.32142857142857145</c:v>
                </c:pt>
                <c:pt idx="28">
                  <c:v>0.33333333333333331</c:v>
                </c:pt>
                <c:pt idx="29">
                  <c:v>0.34523809523809523</c:v>
                </c:pt>
                <c:pt idx="30">
                  <c:v>0.35714285714285715</c:v>
                </c:pt>
                <c:pt idx="31">
                  <c:v>0.36904761904761907</c:v>
                </c:pt>
                <c:pt idx="32">
                  <c:v>0.38095238095238093</c:v>
                </c:pt>
                <c:pt idx="33">
                  <c:v>0.39285714285714285</c:v>
                </c:pt>
                <c:pt idx="34">
                  <c:v>0.40476190476190477</c:v>
                </c:pt>
                <c:pt idx="35">
                  <c:v>0.41666666666666669</c:v>
                </c:pt>
                <c:pt idx="36">
                  <c:v>0.42857142857142855</c:v>
                </c:pt>
                <c:pt idx="37">
                  <c:v>0.44047619047619047</c:v>
                </c:pt>
                <c:pt idx="38">
                  <c:v>0.45238095238095238</c:v>
                </c:pt>
                <c:pt idx="39">
                  <c:v>0.4642857142857143</c:v>
                </c:pt>
                <c:pt idx="40">
                  <c:v>0.47619047619047616</c:v>
                </c:pt>
                <c:pt idx="41">
                  <c:v>0.48809523809523808</c:v>
                </c:pt>
                <c:pt idx="42">
                  <c:v>0.5</c:v>
                </c:pt>
                <c:pt idx="43">
                  <c:v>0.51190476190476186</c:v>
                </c:pt>
                <c:pt idx="44">
                  <c:v>0.52380952380952384</c:v>
                </c:pt>
                <c:pt idx="45">
                  <c:v>0.5357142857142857</c:v>
                </c:pt>
                <c:pt idx="46">
                  <c:v>0.54761904761904767</c:v>
                </c:pt>
                <c:pt idx="47">
                  <c:v>0.55952380952380953</c:v>
                </c:pt>
                <c:pt idx="48">
                  <c:v>0.5714285714285714</c:v>
                </c:pt>
                <c:pt idx="49">
                  <c:v>0.58333333333333337</c:v>
                </c:pt>
                <c:pt idx="50">
                  <c:v>0.59523809523809523</c:v>
                </c:pt>
                <c:pt idx="51">
                  <c:v>0.6071428571428571</c:v>
                </c:pt>
                <c:pt idx="52">
                  <c:v>0.61904761904761907</c:v>
                </c:pt>
                <c:pt idx="53">
                  <c:v>0.63095238095238093</c:v>
                </c:pt>
                <c:pt idx="54">
                  <c:v>0.6428571428571429</c:v>
                </c:pt>
                <c:pt idx="55">
                  <c:v>0.65476190476190477</c:v>
                </c:pt>
                <c:pt idx="56">
                  <c:v>0.66666666666666663</c:v>
                </c:pt>
                <c:pt idx="57">
                  <c:v>0.6785714285714286</c:v>
                </c:pt>
                <c:pt idx="58">
                  <c:v>0.69047619047619047</c:v>
                </c:pt>
                <c:pt idx="59">
                  <c:v>0.70238095238095233</c:v>
                </c:pt>
                <c:pt idx="60">
                  <c:v>0.7142857142857143</c:v>
                </c:pt>
                <c:pt idx="61">
                  <c:v>0.72619047619047616</c:v>
                </c:pt>
                <c:pt idx="62">
                  <c:v>0.73809523809523814</c:v>
                </c:pt>
                <c:pt idx="63">
                  <c:v>0.75</c:v>
                </c:pt>
                <c:pt idx="64">
                  <c:v>0.76190476190476186</c:v>
                </c:pt>
                <c:pt idx="65">
                  <c:v>0.77380952380952384</c:v>
                </c:pt>
                <c:pt idx="66">
                  <c:v>0.7857142857142857</c:v>
                </c:pt>
                <c:pt idx="67">
                  <c:v>0.79761904761904767</c:v>
                </c:pt>
                <c:pt idx="68">
                  <c:v>0.80952380952380953</c:v>
                </c:pt>
                <c:pt idx="69">
                  <c:v>0.8214285714285714</c:v>
                </c:pt>
                <c:pt idx="70">
                  <c:v>0.83333333333333337</c:v>
                </c:pt>
                <c:pt idx="71">
                  <c:v>0.84523809523809523</c:v>
                </c:pt>
                <c:pt idx="72">
                  <c:v>0.8571428571428571</c:v>
                </c:pt>
                <c:pt idx="73">
                  <c:v>0.86904761904761907</c:v>
                </c:pt>
                <c:pt idx="74">
                  <c:v>0.88095238095238093</c:v>
                </c:pt>
                <c:pt idx="75">
                  <c:v>0.8928571428571429</c:v>
                </c:pt>
                <c:pt idx="76">
                  <c:v>0.90476190476190477</c:v>
                </c:pt>
                <c:pt idx="77">
                  <c:v>0.91666666666666663</c:v>
                </c:pt>
                <c:pt idx="78">
                  <c:v>0.9285714285714286</c:v>
                </c:pt>
                <c:pt idx="79">
                  <c:v>0.94047619047619047</c:v>
                </c:pt>
                <c:pt idx="80">
                  <c:v>0.95238095238095233</c:v>
                </c:pt>
                <c:pt idx="81">
                  <c:v>0.9642857142857143</c:v>
                </c:pt>
                <c:pt idx="82">
                  <c:v>0.97619047619047616</c:v>
                </c:pt>
                <c:pt idx="83">
                  <c:v>0.98809523809523814</c:v>
                </c:pt>
                <c:pt idx="84">
                  <c:v>1</c:v>
                </c:pt>
                <c:pt idx="85">
                  <c:v>1.0119047619047619</c:v>
                </c:pt>
                <c:pt idx="86">
                  <c:v>1.0238095238095237</c:v>
                </c:pt>
                <c:pt idx="87">
                  <c:v>1.0357142857142858</c:v>
                </c:pt>
                <c:pt idx="88">
                  <c:v>1.0476190476190477</c:v>
                </c:pt>
                <c:pt idx="89">
                  <c:v>1.0595238095238095</c:v>
                </c:pt>
                <c:pt idx="90">
                  <c:v>1.0714285714285714</c:v>
                </c:pt>
                <c:pt idx="91">
                  <c:v>1.0833333333333333</c:v>
                </c:pt>
                <c:pt idx="92">
                  <c:v>1.0952380952380953</c:v>
                </c:pt>
                <c:pt idx="93">
                  <c:v>1.1071428571428572</c:v>
                </c:pt>
                <c:pt idx="94">
                  <c:v>1.1190476190476191</c:v>
                </c:pt>
                <c:pt idx="95">
                  <c:v>1.1309523809523809</c:v>
                </c:pt>
                <c:pt idx="96">
                  <c:v>1.1428571428571428</c:v>
                </c:pt>
                <c:pt idx="97">
                  <c:v>1.1547619047619047</c:v>
                </c:pt>
                <c:pt idx="98">
                  <c:v>1.1666666666666667</c:v>
                </c:pt>
                <c:pt idx="99">
                  <c:v>1.1785714285714286</c:v>
                </c:pt>
                <c:pt idx="100">
                  <c:v>1.1904761904761905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8FF4-461F-8CB1-278590ABE8A5}"/>
            </c:ext>
          </c:extLst>
        </c:ser>
        <c:ser>
          <c:idx val="22"/>
          <c:order val="22"/>
          <c:tx>
            <c:strRef>
              <c:f>Plots!$AM$11</c:f>
              <c:strCache>
                <c:ptCount val="1"/>
                <c:pt idx="0">
                  <c:v>440</c:v>
                </c:pt>
              </c:strCache>
            </c:strRef>
          </c:tx>
          <c:spPr>
            <a:ln w="952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Plots!$AM$12:$AM$112</c:f>
              <c:numCache>
                <c:formatCode>General</c:formatCode>
                <c:ptCount val="101"/>
                <c:pt idx="0">
                  <c:v>2.2727272727272726E-3</c:v>
                </c:pt>
                <c:pt idx="1">
                  <c:v>1.1363636363636364E-2</c:v>
                </c:pt>
                <c:pt idx="2">
                  <c:v>2.2727272727272728E-2</c:v>
                </c:pt>
                <c:pt idx="3">
                  <c:v>3.4090909090909088E-2</c:v>
                </c:pt>
                <c:pt idx="4">
                  <c:v>4.5454545454545456E-2</c:v>
                </c:pt>
                <c:pt idx="5">
                  <c:v>5.6818181818181816E-2</c:v>
                </c:pt>
                <c:pt idx="6">
                  <c:v>6.8181818181818177E-2</c:v>
                </c:pt>
                <c:pt idx="7">
                  <c:v>7.9545454545454544E-2</c:v>
                </c:pt>
                <c:pt idx="8">
                  <c:v>9.0909090909090912E-2</c:v>
                </c:pt>
                <c:pt idx="9">
                  <c:v>0.10227272727272728</c:v>
                </c:pt>
                <c:pt idx="10">
                  <c:v>0.11363636363636363</c:v>
                </c:pt>
                <c:pt idx="11">
                  <c:v>0.125</c:v>
                </c:pt>
                <c:pt idx="12">
                  <c:v>0.13636363636363635</c:v>
                </c:pt>
                <c:pt idx="13">
                  <c:v>0.14772727272727273</c:v>
                </c:pt>
                <c:pt idx="14">
                  <c:v>0.15909090909090909</c:v>
                </c:pt>
                <c:pt idx="15">
                  <c:v>0.17045454545454544</c:v>
                </c:pt>
                <c:pt idx="16">
                  <c:v>0.18181818181818182</c:v>
                </c:pt>
                <c:pt idx="17">
                  <c:v>0.19318181818181818</c:v>
                </c:pt>
                <c:pt idx="18">
                  <c:v>0.20454545454545456</c:v>
                </c:pt>
                <c:pt idx="19">
                  <c:v>0.21590909090909091</c:v>
                </c:pt>
                <c:pt idx="20">
                  <c:v>0.22727272727272727</c:v>
                </c:pt>
                <c:pt idx="21">
                  <c:v>0.23863636363636365</c:v>
                </c:pt>
                <c:pt idx="22">
                  <c:v>0.25</c:v>
                </c:pt>
                <c:pt idx="23">
                  <c:v>0.26136363636363635</c:v>
                </c:pt>
                <c:pt idx="24">
                  <c:v>0.27272727272727271</c:v>
                </c:pt>
                <c:pt idx="25">
                  <c:v>0.28409090909090912</c:v>
                </c:pt>
                <c:pt idx="26">
                  <c:v>0.29545454545454547</c:v>
                </c:pt>
                <c:pt idx="27">
                  <c:v>0.30681818181818182</c:v>
                </c:pt>
                <c:pt idx="28">
                  <c:v>0.31818181818181818</c:v>
                </c:pt>
                <c:pt idx="29">
                  <c:v>0.32954545454545453</c:v>
                </c:pt>
                <c:pt idx="30">
                  <c:v>0.34090909090909088</c:v>
                </c:pt>
                <c:pt idx="31">
                  <c:v>0.35227272727272729</c:v>
                </c:pt>
                <c:pt idx="32">
                  <c:v>0.36363636363636365</c:v>
                </c:pt>
                <c:pt idx="33">
                  <c:v>0.375</c:v>
                </c:pt>
                <c:pt idx="34">
                  <c:v>0.38636363636363635</c:v>
                </c:pt>
                <c:pt idx="35">
                  <c:v>0.39772727272727271</c:v>
                </c:pt>
                <c:pt idx="36">
                  <c:v>0.40909090909090912</c:v>
                </c:pt>
                <c:pt idx="37">
                  <c:v>0.42045454545454547</c:v>
                </c:pt>
                <c:pt idx="38">
                  <c:v>0.43181818181818182</c:v>
                </c:pt>
                <c:pt idx="39">
                  <c:v>0.44318181818181818</c:v>
                </c:pt>
                <c:pt idx="40">
                  <c:v>0.45454545454545453</c:v>
                </c:pt>
                <c:pt idx="41">
                  <c:v>0.46590909090909088</c:v>
                </c:pt>
                <c:pt idx="42">
                  <c:v>0.47727272727272729</c:v>
                </c:pt>
                <c:pt idx="43">
                  <c:v>0.48863636363636365</c:v>
                </c:pt>
                <c:pt idx="44">
                  <c:v>0.5</c:v>
                </c:pt>
                <c:pt idx="45">
                  <c:v>0.51136363636363635</c:v>
                </c:pt>
                <c:pt idx="46">
                  <c:v>0.52272727272727271</c:v>
                </c:pt>
                <c:pt idx="47">
                  <c:v>0.53409090909090906</c:v>
                </c:pt>
                <c:pt idx="48">
                  <c:v>0.54545454545454541</c:v>
                </c:pt>
                <c:pt idx="49">
                  <c:v>0.55681818181818177</c:v>
                </c:pt>
                <c:pt idx="50">
                  <c:v>0.56818181818181823</c:v>
                </c:pt>
                <c:pt idx="51">
                  <c:v>0.57954545454545459</c:v>
                </c:pt>
                <c:pt idx="52">
                  <c:v>0.59090909090909094</c:v>
                </c:pt>
                <c:pt idx="53">
                  <c:v>0.60227272727272729</c:v>
                </c:pt>
                <c:pt idx="54">
                  <c:v>0.61363636363636365</c:v>
                </c:pt>
                <c:pt idx="55">
                  <c:v>0.625</c:v>
                </c:pt>
                <c:pt idx="56">
                  <c:v>0.63636363636363635</c:v>
                </c:pt>
                <c:pt idx="57">
                  <c:v>0.64772727272727271</c:v>
                </c:pt>
                <c:pt idx="58">
                  <c:v>0.65909090909090906</c:v>
                </c:pt>
                <c:pt idx="59">
                  <c:v>0.67045454545454541</c:v>
                </c:pt>
                <c:pt idx="60">
                  <c:v>0.68181818181818177</c:v>
                </c:pt>
                <c:pt idx="61">
                  <c:v>0.69318181818181823</c:v>
                </c:pt>
                <c:pt idx="62">
                  <c:v>0.70454545454545459</c:v>
                </c:pt>
                <c:pt idx="63">
                  <c:v>0.71590909090909094</c:v>
                </c:pt>
                <c:pt idx="64">
                  <c:v>0.72727272727272729</c:v>
                </c:pt>
                <c:pt idx="65">
                  <c:v>0.73863636363636365</c:v>
                </c:pt>
                <c:pt idx="66">
                  <c:v>0.75</c:v>
                </c:pt>
                <c:pt idx="67">
                  <c:v>0.76136363636363635</c:v>
                </c:pt>
                <c:pt idx="68">
                  <c:v>0.77272727272727271</c:v>
                </c:pt>
                <c:pt idx="69">
                  <c:v>0.78409090909090906</c:v>
                </c:pt>
                <c:pt idx="70">
                  <c:v>0.79545454545454541</c:v>
                </c:pt>
                <c:pt idx="71">
                  <c:v>0.80681818181818177</c:v>
                </c:pt>
                <c:pt idx="72">
                  <c:v>0.81818181818181823</c:v>
                </c:pt>
                <c:pt idx="73">
                  <c:v>0.82954545454545459</c:v>
                </c:pt>
                <c:pt idx="74">
                  <c:v>0.84090909090909094</c:v>
                </c:pt>
                <c:pt idx="75">
                  <c:v>0.85227272727272729</c:v>
                </c:pt>
                <c:pt idx="76">
                  <c:v>0.86363636363636365</c:v>
                </c:pt>
                <c:pt idx="77">
                  <c:v>0.875</c:v>
                </c:pt>
                <c:pt idx="78">
                  <c:v>0.88636363636363635</c:v>
                </c:pt>
                <c:pt idx="79">
                  <c:v>0.89772727272727271</c:v>
                </c:pt>
                <c:pt idx="80">
                  <c:v>0.90909090909090906</c:v>
                </c:pt>
                <c:pt idx="81">
                  <c:v>0.92045454545454541</c:v>
                </c:pt>
                <c:pt idx="82">
                  <c:v>0.93181818181818177</c:v>
                </c:pt>
                <c:pt idx="83">
                  <c:v>0.94318181818181823</c:v>
                </c:pt>
                <c:pt idx="84">
                  <c:v>0.95454545454545459</c:v>
                </c:pt>
                <c:pt idx="85">
                  <c:v>0.96590909090909094</c:v>
                </c:pt>
                <c:pt idx="86">
                  <c:v>0.97727272727272729</c:v>
                </c:pt>
                <c:pt idx="87">
                  <c:v>0.98863636363636365</c:v>
                </c:pt>
                <c:pt idx="88">
                  <c:v>1</c:v>
                </c:pt>
                <c:pt idx="89">
                  <c:v>1.0113636363636365</c:v>
                </c:pt>
                <c:pt idx="90">
                  <c:v>1.0227272727272727</c:v>
                </c:pt>
                <c:pt idx="91">
                  <c:v>1.0340909090909092</c:v>
                </c:pt>
                <c:pt idx="92">
                  <c:v>1.0454545454545454</c:v>
                </c:pt>
                <c:pt idx="93">
                  <c:v>1.0568181818181819</c:v>
                </c:pt>
                <c:pt idx="94">
                  <c:v>1.0681818181818181</c:v>
                </c:pt>
                <c:pt idx="95">
                  <c:v>1.0795454545454546</c:v>
                </c:pt>
                <c:pt idx="96">
                  <c:v>1.0909090909090908</c:v>
                </c:pt>
                <c:pt idx="97">
                  <c:v>1.1022727272727273</c:v>
                </c:pt>
                <c:pt idx="98">
                  <c:v>1.1136363636363635</c:v>
                </c:pt>
                <c:pt idx="99">
                  <c:v>1.125</c:v>
                </c:pt>
                <c:pt idx="100">
                  <c:v>1.1363636363636365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8FF4-461F-8CB1-278590ABE8A5}"/>
            </c:ext>
          </c:extLst>
        </c:ser>
        <c:ser>
          <c:idx val="23"/>
          <c:order val="23"/>
          <c:tx>
            <c:strRef>
              <c:f>Plots!$AN$11</c:f>
              <c:strCache>
                <c:ptCount val="1"/>
                <c:pt idx="0">
                  <c:v>460</c:v>
                </c:pt>
              </c:strCache>
            </c:strRef>
          </c:tx>
          <c:spPr>
            <a:ln w="952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Plots!$AN$12:$AN$112</c:f>
              <c:numCache>
                <c:formatCode>General</c:formatCode>
                <c:ptCount val="101"/>
                <c:pt idx="0">
                  <c:v>2.1739130434782609E-3</c:v>
                </c:pt>
                <c:pt idx="1">
                  <c:v>1.0869565217391304E-2</c:v>
                </c:pt>
                <c:pt idx="2">
                  <c:v>2.1739130434782608E-2</c:v>
                </c:pt>
                <c:pt idx="3">
                  <c:v>3.2608695652173912E-2</c:v>
                </c:pt>
                <c:pt idx="4">
                  <c:v>4.3478260869565216E-2</c:v>
                </c:pt>
                <c:pt idx="5">
                  <c:v>5.434782608695652E-2</c:v>
                </c:pt>
                <c:pt idx="6">
                  <c:v>6.5217391304347824E-2</c:v>
                </c:pt>
                <c:pt idx="7">
                  <c:v>7.6086956521739135E-2</c:v>
                </c:pt>
                <c:pt idx="8">
                  <c:v>8.6956521739130432E-2</c:v>
                </c:pt>
                <c:pt idx="9">
                  <c:v>9.7826086956521743E-2</c:v>
                </c:pt>
                <c:pt idx="10">
                  <c:v>0.10869565217391304</c:v>
                </c:pt>
                <c:pt idx="11">
                  <c:v>0.11956521739130435</c:v>
                </c:pt>
                <c:pt idx="12">
                  <c:v>0.13043478260869565</c:v>
                </c:pt>
                <c:pt idx="13">
                  <c:v>0.14130434782608695</c:v>
                </c:pt>
                <c:pt idx="14">
                  <c:v>0.15217391304347827</c:v>
                </c:pt>
                <c:pt idx="15">
                  <c:v>0.16304347826086957</c:v>
                </c:pt>
                <c:pt idx="16">
                  <c:v>0.17391304347826086</c:v>
                </c:pt>
                <c:pt idx="17">
                  <c:v>0.18478260869565216</c:v>
                </c:pt>
                <c:pt idx="18">
                  <c:v>0.19565217391304349</c:v>
                </c:pt>
                <c:pt idx="19">
                  <c:v>0.20652173913043478</c:v>
                </c:pt>
                <c:pt idx="20">
                  <c:v>0.21739130434782608</c:v>
                </c:pt>
                <c:pt idx="21">
                  <c:v>0.22826086956521738</c:v>
                </c:pt>
                <c:pt idx="22">
                  <c:v>0.2391304347826087</c:v>
                </c:pt>
                <c:pt idx="23">
                  <c:v>0.25</c:v>
                </c:pt>
                <c:pt idx="24">
                  <c:v>0.2608695652173913</c:v>
                </c:pt>
                <c:pt idx="25">
                  <c:v>0.27173913043478259</c:v>
                </c:pt>
                <c:pt idx="26">
                  <c:v>0.28260869565217389</c:v>
                </c:pt>
                <c:pt idx="27">
                  <c:v>0.29347826086956524</c:v>
                </c:pt>
                <c:pt idx="28">
                  <c:v>0.30434782608695654</c:v>
                </c:pt>
                <c:pt idx="29">
                  <c:v>0.31521739130434784</c:v>
                </c:pt>
                <c:pt idx="30">
                  <c:v>0.32608695652173914</c:v>
                </c:pt>
                <c:pt idx="31">
                  <c:v>0.33695652173913043</c:v>
                </c:pt>
                <c:pt idx="32">
                  <c:v>0.34782608695652173</c:v>
                </c:pt>
                <c:pt idx="33">
                  <c:v>0.35869565217391303</c:v>
                </c:pt>
                <c:pt idx="34">
                  <c:v>0.36956521739130432</c:v>
                </c:pt>
                <c:pt idx="35">
                  <c:v>0.38043478260869568</c:v>
                </c:pt>
                <c:pt idx="36">
                  <c:v>0.39130434782608697</c:v>
                </c:pt>
                <c:pt idx="37">
                  <c:v>0.40217391304347827</c:v>
                </c:pt>
                <c:pt idx="38">
                  <c:v>0.41304347826086957</c:v>
                </c:pt>
                <c:pt idx="39">
                  <c:v>0.42391304347826086</c:v>
                </c:pt>
                <c:pt idx="40">
                  <c:v>0.43478260869565216</c:v>
                </c:pt>
                <c:pt idx="41">
                  <c:v>0.44565217391304346</c:v>
                </c:pt>
                <c:pt idx="42">
                  <c:v>0.45652173913043476</c:v>
                </c:pt>
                <c:pt idx="43">
                  <c:v>0.46739130434782611</c:v>
                </c:pt>
                <c:pt idx="44">
                  <c:v>0.47826086956521741</c:v>
                </c:pt>
                <c:pt idx="45">
                  <c:v>0.4891304347826087</c:v>
                </c:pt>
                <c:pt idx="46">
                  <c:v>0.5</c:v>
                </c:pt>
                <c:pt idx="47">
                  <c:v>0.51086956521739135</c:v>
                </c:pt>
                <c:pt idx="48">
                  <c:v>0.52173913043478259</c:v>
                </c:pt>
                <c:pt idx="49">
                  <c:v>0.53260869565217395</c:v>
                </c:pt>
                <c:pt idx="50">
                  <c:v>0.54347826086956519</c:v>
                </c:pt>
                <c:pt idx="51">
                  <c:v>0.55434782608695654</c:v>
                </c:pt>
                <c:pt idx="52">
                  <c:v>0.56521739130434778</c:v>
                </c:pt>
                <c:pt idx="53">
                  <c:v>0.57608695652173914</c:v>
                </c:pt>
                <c:pt idx="54">
                  <c:v>0.58695652173913049</c:v>
                </c:pt>
                <c:pt idx="55">
                  <c:v>0.59782608695652173</c:v>
                </c:pt>
                <c:pt idx="56">
                  <c:v>0.60869565217391308</c:v>
                </c:pt>
                <c:pt idx="57">
                  <c:v>0.61956521739130432</c:v>
                </c:pt>
                <c:pt idx="58">
                  <c:v>0.63043478260869568</c:v>
                </c:pt>
                <c:pt idx="59">
                  <c:v>0.64130434782608692</c:v>
                </c:pt>
                <c:pt idx="60">
                  <c:v>0.65217391304347827</c:v>
                </c:pt>
                <c:pt idx="61">
                  <c:v>0.66304347826086951</c:v>
                </c:pt>
                <c:pt idx="62">
                  <c:v>0.67391304347826086</c:v>
                </c:pt>
                <c:pt idx="63">
                  <c:v>0.68478260869565222</c:v>
                </c:pt>
                <c:pt idx="64">
                  <c:v>0.69565217391304346</c:v>
                </c:pt>
                <c:pt idx="65">
                  <c:v>0.70652173913043481</c:v>
                </c:pt>
                <c:pt idx="66">
                  <c:v>0.71739130434782605</c:v>
                </c:pt>
                <c:pt idx="67">
                  <c:v>0.72826086956521741</c:v>
                </c:pt>
                <c:pt idx="68">
                  <c:v>0.73913043478260865</c:v>
                </c:pt>
                <c:pt idx="69">
                  <c:v>0.75</c:v>
                </c:pt>
                <c:pt idx="70">
                  <c:v>0.76086956521739135</c:v>
                </c:pt>
                <c:pt idx="71">
                  <c:v>0.77173913043478259</c:v>
                </c:pt>
                <c:pt idx="72">
                  <c:v>0.78260869565217395</c:v>
                </c:pt>
                <c:pt idx="73">
                  <c:v>0.79347826086956519</c:v>
                </c:pt>
                <c:pt idx="74">
                  <c:v>0.80434782608695654</c:v>
                </c:pt>
                <c:pt idx="75">
                  <c:v>0.81521739130434778</c:v>
                </c:pt>
                <c:pt idx="76">
                  <c:v>0.82608695652173914</c:v>
                </c:pt>
                <c:pt idx="77">
                  <c:v>0.83695652173913049</c:v>
                </c:pt>
                <c:pt idx="78">
                  <c:v>0.84782608695652173</c:v>
                </c:pt>
                <c:pt idx="79">
                  <c:v>0.85869565217391308</c:v>
                </c:pt>
                <c:pt idx="80">
                  <c:v>0.86956521739130432</c:v>
                </c:pt>
                <c:pt idx="81">
                  <c:v>0.88043478260869568</c:v>
                </c:pt>
                <c:pt idx="82">
                  <c:v>0.89130434782608692</c:v>
                </c:pt>
                <c:pt idx="83">
                  <c:v>0.90217391304347827</c:v>
                </c:pt>
                <c:pt idx="84">
                  <c:v>0.91304347826086951</c:v>
                </c:pt>
                <c:pt idx="85">
                  <c:v>0.92391304347826086</c:v>
                </c:pt>
                <c:pt idx="86">
                  <c:v>0.93478260869565222</c:v>
                </c:pt>
                <c:pt idx="87">
                  <c:v>0.94565217391304346</c:v>
                </c:pt>
                <c:pt idx="88">
                  <c:v>0.95652173913043481</c:v>
                </c:pt>
                <c:pt idx="89">
                  <c:v>0.96739130434782605</c:v>
                </c:pt>
                <c:pt idx="90">
                  <c:v>0.97826086956521741</c:v>
                </c:pt>
                <c:pt idx="91">
                  <c:v>0.98913043478260865</c:v>
                </c:pt>
                <c:pt idx="92">
                  <c:v>1</c:v>
                </c:pt>
                <c:pt idx="93">
                  <c:v>1.0108695652173914</c:v>
                </c:pt>
                <c:pt idx="94">
                  <c:v>1.0217391304347827</c:v>
                </c:pt>
                <c:pt idx="95">
                  <c:v>1.0326086956521738</c:v>
                </c:pt>
                <c:pt idx="96">
                  <c:v>1.0434782608695652</c:v>
                </c:pt>
                <c:pt idx="97">
                  <c:v>1.0543478260869565</c:v>
                </c:pt>
                <c:pt idx="98">
                  <c:v>1.0652173913043479</c:v>
                </c:pt>
                <c:pt idx="99">
                  <c:v>1.076086956521739</c:v>
                </c:pt>
                <c:pt idx="100">
                  <c:v>1.0869565217391304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8FF4-461F-8CB1-278590ABE8A5}"/>
            </c:ext>
          </c:extLst>
        </c:ser>
        <c:ser>
          <c:idx val="24"/>
          <c:order val="24"/>
          <c:tx>
            <c:strRef>
              <c:f>Plots!$AO$11</c:f>
              <c:strCache>
                <c:ptCount val="1"/>
                <c:pt idx="0">
                  <c:v>480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Plots!$AO$12:$AO$112</c:f>
              <c:numCache>
                <c:formatCode>General</c:formatCode>
                <c:ptCount val="101"/>
                <c:pt idx="0">
                  <c:v>2.0833333333333333E-3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0.57291666666666663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0.61458333333333337</c:v>
                </c:pt>
                <c:pt idx="60">
                  <c:v>0.625</c:v>
                </c:pt>
                <c:pt idx="61">
                  <c:v>0.63541666666666663</c:v>
                </c:pt>
                <c:pt idx="62">
                  <c:v>0.64583333333333337</c:v>
                </c:pt>
                <c:pt idx="63">
                  <c:v>0.65625</c:v>
                </c:pt>
                <c:pt idx="64">
                  <c:v>0.66666666666666663</c:v>
                </c:pt>
                <c:pt idx="65">
                  <c:v>0.67708333333333337</c:v>
                </c:pt>
                <c:pt idx="66">
                  <c:v>0.6875</c:v>
                </c:pt>
                <c:pt idx="67">
                  <c:v>0.69791666666666663</c:v>
                </c:pt>
                <c:pt idx="68">
                  <c:v>0.70833333333333337</c:v>
                </c:pt>
                <c:pt idx="69">
                  <c:v>0.71875</c:v>
                </c:pt>
                <c:pt idx="70">
                  <c:v>0.72916666666666663</c:v>
                </c:pt>
                <c:pt idx="71">
                  <c:v>0.73958333333333337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0.77083333333333337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0.80208333333333337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  <c:pt idx="96">
                  <c:v>1</c:v>
                </c:pt>
                <c:pt idx="97">
                  <c:v>1.0104166666666667</c:v>
                </c:pt>
                <c:pt idx="98">
                  <c:v>1.0208333333333333</c:v>
                </c:pt>
                <c:pt idx="99">
                  <c:v>1.03125</c:v>
                </c:pt>
                <c:pt idx="100">
                  <c:v>1.0416666666666667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8FF4-461F-8CB1-278590ABE8A5}"/>
            </c:ext>
          </c:extLst>
        </c:ser>
        <c:ser>
          <c:idx val="25"/>
          <c:order val="25"/>
          <c:tx>
            <c:strRef>
              <c:f>Plots!$AP$11</c:f>
              <c:strCache>
                <c:ptCount val="1"/>
                <c:pt idx="0">
                  <c:v>500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cat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cat>
          <c:val>
            <c:numRef>
              <c:f>Plots!$AP$12:$AP$112</c:f>
              <c:numCache>
                <c:formatCode>General</c:formatCode>
                <c:ptCount val="101"/>
                <c:pt idx="0">
                  <c:v>2E-3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8FF4-461F-8CB1-278590ABE8A5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537166904"/>
        <c:axId val="537164552"/>
        <c:axId val="538236768"/>
      </c:surface3DChart>
      <c:catAx>
        <c:axId val="53716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monthly total precipitation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4552"/>
        <c:crosses val="autoZero"/>
        <c:auto val="1"/>
        <c:lblAlgn val="ctr"/>
        <c:lblOffset val="100"/>
        <c:noMultiLvlLbl val="0"/>
      </c:catAx>
      <c:valAx>
        <c:axId val="53716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mappeti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6904"/>
        <c:crosses val="autoZero"/>
        <c:crossBetween val="midCat"/>
      </c:valAx>
      <c:serAx>
        <c:axId val="538236768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monthly total evapotranpiration (mm)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4552"/>
        <c:crosses val="autoZero"/>
        <c:tickLblSkip val="50"/>
        <c:tickMarkSkip val="20"/>
      </c:serAx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Monthly average temperature (degrees C)</a:t>
            </a:r>
          </a:p>
        </c:rich>
      </c:tx>
      <c:layout>
        <c:manualLayout>
          <c:xMode val="edge"/>
          <c:yMode val="edge"/>
          <c:x val="0.2960504272072374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7171296296296296"/>
          <c:w val="0.90971784776902886"/>
          <c:h val="0.744035797608632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Data'!$D$5</c:f>
              <c:strCache>
                <c:ptCount val="1"/>
                <c:pt idx="0">
                  <c:v>AvgTAvg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Data'!$D$6:$D$817</c:f>
              <c:numCache>
                <c:formatCode>0.0</c:formatCode>
                <c:ptCount val="812"/>
                <c:pt idx="0">
                  <c:v>20.68548387096774</c:v>
                </c:pt>
                <c:pt idx="1">
                  <c:v>20.6875</c:v>
                </c:pt>
                <c:pt idx="2">
                  <c:v>18.612903225806452</c:v>
                </c:pt>
                <c:pt idx="3">
                  <c:v>16.600000000000001</c:v>
                </c:pt>
                <c:pt idx="4">
                  <c:v>13.838709677419354</c:v>
                </c:pt>
                <c:pt idx="5">
                  <c:v>9.7916666666666661</c:v>
                </c:pt>
                <c:pt idx="6">
                  <c:v>9.82258064516129</c:v>
                </c:pt>
                <c:pt idx="7">
                  <c:v>10.185483870967742</c:v>
                </c:pt>
                <c:pt idx="8">
                  <c:v>12.816666666666666</c:v>
                </c:pt>
                <c:pt idx="9">
                  <c:v>14.483870967741936</c:v>
                </c:pt>
                <c:pt idx="10">
                  <c:v>18.383333333333333</c:v>
                </c:pt>
                <c:pt idx="11">
                  <c:v>22.491935483870968</c:v>
                </c:pt>
                <c:pt idx="12">
                  <c:v>24.75</c:v>
                </c:pt>
                <c:pt idx="13">
                  <c:v>22.366071428571427</c:v>
                </c:pt>
                <c:pt idx="14">
                  <c:v>20.846774193548388</c:v>
                </c:pt>
                <c:pt idx="15">
                  <c:v>14.475</c:v>
                </c:pt>
                <c:pt idx="16">
                  <c:v>12.67741935483871</c:v>
                </c:pt>
                <c:pt idx="17">
                  <c:v>10.733333333333333</c:v>
                </c:pt>
                <c:pt idx="18">
                  <c:v>9.2741935483870961</c:v>
                </c:pt>
                <c:pt idx="19">
                  <c:v>8.9516129032258061</c:v>
                </c:pt>
                <c:pt idx="20">
                  <c:v>12.291666666666666</c:v>
                </c:pt>
                <c:pt idx="21">
                  <c:v>14.443548387096774</c:v>
                </c:pt>
                <c:pt idx="22">
                  <c:v>17.366666666666667</c:v>
                </c:pt>
                <c:pt idx="23">
                  <c:v>20.774193548387096</c:v>
                </c:pt>
                <c:pt idx="24">
                  <c:v>21.467741935483872</c:v>
                </c:pt>
                <c:pt idx="25">
                  <c:v>19.336206896551722</c:v>
                </c:pt>
                <c:pt idx="26">
                  <c:v>20.032258064516128</c:v>
                </c:pt>
                <c:pt idx="27">
                  <c:v>13.816666666666666</c:v>
                </c:pt>
                <c:pt idx="28">
                  <c:v>11.85483870967742</c:v>
                </c:pt>
                <c:pt idx="29">
                  <c:v>10.708333333333334</c:v>
                </c:pt>
                <c:pt idx="30">
                  <c:v>8.387096774193548</c:v>
                </c:pt>
                <c:pt idx="31">
                  <c:v>9.2741935483870961</c:v>
                </c:pt>
                <c:pt idx="32">
                  <c:v>12.083333333333334</c:v>
                </c:pt>
                <c:pt idx="33">
                  <c:v>13.564516129032258</c:v>
                </c:pt>
                <c:pt idx="34">
                  <c:v>16.066666666666666</c:v>
                </c:pt>
                <c:pt idx="35">
                  <c:v>18.75</c:v>
                </c:pt>
                <c:pt idx="36">
                  <c:v>21.258064516129032</c:v>
                </c:pt>
                <c:pt idx="37">
                  <c:v>21.321428571428573</c:v>
                </c:pt>
                <c:pt idx="38">
                  <c:v>21.112903225806452</c:v>
                </c:pt>
                <c:pt idx="39">
                  <c:v>17.149999999999999</c:v>
                </c:pt>
                <c:pt idx="40">
                  <c:v>12.629032258064516</c:v>
                </c:pt>
                <c:pt idx="41">
                  <c:v>10.625</c:v>
                </c:pt>
                <c:pt idx="42">
                  <c:v>9.5241935483870961</c:v>
                </c:pt>
                <c:pt idx="43">
                  <c:v>9.306451612903226</c:v>
                </c:pt>
                <c:pt idx="44">
                  <c:v>11.591666666666667</c:v>
                </c:pt>
                <c:pt idx="45">
                  <c:v>14.169354838709678</c:v>
                </c:pt>
                <c:pt idx="46">
                  <c:v>16.591666666666665</c:v>
                </c:pt>
                <c:pt idx="47">
                  <c:v>19.306451612903224</c:v>
                </c:pt>
                <c:pt idx="48">
                  <c:v>22.161290322580644</c:v>
                </c:pt>
                <c:pt idx="49">
                  <c:v>18.642857142857142</c:v>
                </c:pt>
                <c:pt idx="50">
                  <c:v>17.806451612903224</c:v>
                </c:pt>
                <c:pt idx="51">
                  <c:v>16.408333333333335</c:v>
                </c:pt>
                <c:pt idx="52">
                  <c:v>12.806451612903226</c:v>
                </c:pt>
                <c:pt idx="53">
                  <c:v>9.9499999999999993</c:v>
                </c:pt>
                <c:pt idx="54">
                  <c:v>9.5161290322580641</c:v>
                </c:pt>
                <c:pt idx="55">
                  <c:v>10.225806451612904</c:v>
                </c:pt>
                <c:pt idx="56">
                  <c:v>12.191666666666666</c:v>
                </c:pt>
                <c:pt idx="57">
                  <c:v>15.10483870967742</c:v>
                </c:pt>
                <c:pt idx="58">
                  <c:v>17.55</c:v>
                </c:pt>
                <c:pt idx="59">
                  <c:v>21.193548387096776</c:v>
                </c:pt>
                <c:pt idx="60">
                  <c:v>22.758064516129032</c:v>
                </c:pt>
                <c:pt idx="61">
                  <c:v>22.857142857142858</c:v>
                </c:pt>
                <c:pt idx="62">
                  <c:v>19.588709677419356</c:v>
                </c:pt>
                <c:pt idx="63">
                  <c:v>15.8</c:v>
                </c:pt>
                <c:pt idx="64">
                  <c:v>11.28225806451613</c:v>
                </c:pt>
                <c:pt idx="65">
                  <c:v>10.5</c:v>
                </c:pt>
                <c:pt idx="66">
                  <c:v>9.129032258064516</c:v>
                </c:pt>
                <c:pt idx="67">
                  <c:v>10.790322580645162</c:v>
                </c:pt>
                <c:pt idx="68">
                  <c:v>12.908333333333333</c:v>
                </c:pt>
                <c:pt idx="69">
                  <c:v>14.596774193548388</c:v>
                </c:pt>
                <c:pt idx="70">
                  <c:v>15.95</c:v>
                </c:pt>
                <c:pt idx="71">
                  <c:v>18.580645161290324</c:v>
                </c:pt>
                <c:pt idx="72">
                  <c:v>20.31451612903226</c:v>
                </c:pt>
                <c:pt idx="73">
                  <c:v>24.206896551724139</c:v>
                </c:pt>
                <c:pt idx="74">
                  <c:v>20.60483870967742</c:v>
                </c:pt>
                <c:pt idx="75">
                  <c:v>16.008333333333333</c:v>
                </c:pt>
                <c:pt idx="76">
                  <c:v>12.483870967741936</c:v>
                </c:pt>
                <c:pt idx="77">
                  <c:v>9.2083333333333339</c:v>
                </c:pt>
                <c:pt idx="78">
                  <c:v>9.5322580645161299</c:v>
                </c:pt>
                <c:pt idx="79">
                  <c:v>9.0403225806451619</c:v>
                </c:pt>
                <c:pt idx="80">
                  <c:v>10.691666666666666</c:v>
                </c:pt>
                <c:pt idx="81">
                  <c:v>12.451612903225806</c:v>
                </c:pt>
                <c:pt idx="82">
                  <c:v>15.291666666666666</c:v>
                </c:pt>
                <c:pt idx="83">
                  <c:v>17.29032258064516</c:v>
                </c:pt>
                <c:pt idx="84">
                  <c:v>19.759677419354837</c:v>
                </c:pt>
                <c:pt idx="85">
                  <c:v>19.744642857142857</c:v>
                </c:pt>
                <c:pt idx="86">
                  <c:v>16.711290322580648</c:v>
                </c:pt>
                <c:pt idx="87">
                  <c:v>14.026666666666667</c:v>
                </c:pt>
                <c:pt idx="88">
                  <c:v>11.404838709677417</c:v>
                </c:pt>
                <c:pt idx="89">
                  <c:v>12.99</c:v>
                </c:pt>
                <c:pt idx="90">
                  <c:v>7.2903225806451601</c:v>
                </c:pt>
                <c:pt idx="91">
                  <c:v>8.8645161290322569</c:v>
                </c:pt>
                <c:pt idx="92">
                  <c:v>10.093333333333332</c:v>
                </c:pt>
                <c:pt idx="93">
                  <c:v>14.082258064516129</c:v>
                </c:pt>
                <c:pt idx="94">
                  <c:v>15.56</c:v>
                </c:pt>
                <c:pt idx="95">
                  <c:v>20.182258064516123</c:v>
                </c:pt>
                <c:pt idx="96">
                  <c:v>19.912903225806453</c:v>
                </c:pt>
                <c:pt idx="97">
                  <c:v>20.487500000000001</c:v>
                </c:pt>
                <c:pt idx="98">
                  <c:v>17.42258064516129</c:v>
                </c:pt>
                <c:pt idx="99">
                  <c:v>15.803333333333331</c:v>
                </c:pt>
                <c:pt idx="100">
                  <c:v>13.332258064516127</c:v>
                </c:pt>
                <c:pt idx="101">
                  <c:v>7.4366666666666648</c:v>
                </c:pt>
                <c:pt idx="102">
                  <c:v>8.3532258064516132</c:v>
                </c:pt>
                <c:pt idx="103">
                  <c:v>9.6903225806451605</c:v>
                </c:pt>
                <c:pt idx="104">
                  <c:v>9.5383333333333322</c:v>
                </c:pt>
                <c:pt idx="105">
                  <c:v>12.758064516129028</c:v>
                </c:pt>
                <c:pt idx="106">
                  <c:v>16.818333333333335</c:v>
                </c:pt>
                <c:pt idx="107">
                  <c:v>16.975806451612904</c:v>
                </c:pt>
                <c:pt idx="108">
                  <c:v>22.711290322580648</c:v>
                </c:pt>
                <c:pt idx="109">
                  <c:v>20.310714285714287</c:v>
                </c:pt>
                <c:pt idx="110">
                  <c:v>19.479032258064514</c:v>
                </c:pt>
                <c:pt idx="111">
                  <c:v>14.993333333333334</c:v>
                </c:pt>
                <c:pt idx="112">
                  <c:v>11.206451612903225</c:v>
                </c:pt>
                <c:pt idx="113">
                  <c:v>9.0549999999999997</c:v>
                </c:pt>
                <c:pt idx="114">
                  <c:v>8.0080645161290338</c:v>
                </c:pt>
                <c:pt idx="115">
                  <c:v>11.254838709677419</c:v>
                </c:pt>
                <c:pt idx="116">
                  <c:v>11.276666666666666</c:v>
                </c:pt>
                <c:pt idx="117">
                  <c:v>14.148387096774192</c:v>
                </c:pt>
                <c:pt idx="118">
                  <c:v>19.980000000000004</c:v>
                </c:pt>
                <c:pt idx="119">
                  <c:v>16.372580645161293</c:v>
                </c:pt>
                <c:pt idx="120">
                  <c:v>23.277419354838713</c:v>
                </c:pt>
                <c:pt idx="121">
                  <c:v>18.725862068965519</c:v>
                </c:pt>
                <c:pt idx="122">
                  <c:v>19.92903225806451</c:v>
                </c:pt>
                <c:pt idx="123">
                  <c:v>13.511666666666665</c:v>
                </c:pt>
                <c:pt idx="124">
                  <c:v>9.7661290322580623</c:v>
                </c:pt>
                <c:pt idx="125">
                  <c:v>8.0600000000000023</c:v>
                </c:pt>
                <c:pt idx="126">
                  <c:v>8.0387096774193534</c:v>
                </c:pt>
                <c:pt idx="127">
                  <c:v>8.1758064516129032</c:v>
                </c:pt>
                <c:pt idx="128">
                  <c:v>10.293333333333335</c:v>
                </c:pt>
                <c:pt idx="129">
                  <c:v>14.103225806451613</c:v>
                </c:pt>
                <c:pt idx="130">
                  <c:v>14.041666666666668</c:v>
                </c:pt>
                <c:pt idx="131">
                  <c:v>21.091935483870966</c:v>
                </c:pt>
                <c:pt idx="132">
                  <c:v>23.464516129032258</c:v>
                </c:pt>
                <c:pt idx="133">
                  <c:v>21.110714285714284</c:v>
                </c:pt>
                <c:pt idx="134">
                  <c:v>18.803225806451611</c:v>
                </c:pt>
                <c:pt idx="135">
                  <c:v>16.056666666666661</c:v>
                </c:pt>
                <c:pt idx="136">
                  <c:v>11.45967741935484</c:v>
                </c:pt>
                <c:pt idx="137">
                  <c:v>9.7849999999999984</c:v>
                </c:pt>
                <c:pt idx="138">
                  <c:v>8.2096774193548381</c:v>
                </c:pt>
                <c:pt idx="139">
                  <c:v>8.564516129032258</c:v>
                </c:pt>
                <c:pt idx="140">
                  <c:v>12.573333333333336</c:v>
                </c:pt>
                <c:pt idx="141">
                  <c:v>15.517741935483871</c:v>
                </c:pt>
                <c:pt idx="142">
                  <c:v>16.981666666666662</c:v>
                </c:pt>
                <c:pt idx="143">
                  <c:v>19.62096774193548</c:v>
                </c:pt>
                <c:pt idx="144">
                  <c:v>21.595161290322583</c:v>
                </c:pt>
                <c:pt idx="145">
                  <c:v>20.164285714285715</c:v>
                </c:pt>
                <c:pt idx="146">
                  <c:v>18.930645161290325</c:v>
                </c:pt>
                <c:pt idx="147">
                  <c:v>15.113333333333335</c:v>
                </c:pt>
                <c:pt idx="148">
                  <c:v>10.480645161290321</c:v>
                </c:pt>
                <c:pt idx="149">
                  <c:v>11.354999999999999</c:v>
                </c:pt>
                <c:pt idx="150">
                  <c:v>9.1516129032258071</c:v>
                </c:pt>
                <c:pt idx="151">
                  <c:v>9.5548387096774192</c:v>
                </c:pt>
                <c:pt idx="152">
                  <c:v>11.336666666666666</c:v>
                </c:pt>
                <c:pt idx="153">
                  <c:v>12.822580645161292</c:v>
                </c:pt>
                <c:pt idx="154">
                  <c:v>17.815000000000001</c:v>
                </c:pt>
                <c:pt idx="155">
                  <c:v>18.20967741935484</c:v>
                </c:pt>
                <c:pt idx="156">
                  <c:v>19.722580645161294</c:v>
                </c:pt>
                <c:pt idx="157">
                  <c:v>20.787500000000001</c:v>
                </c:pt>
                <c:pt idx="158">
                  <c:v>18.53064516129032</c:v>
                </c:pt>
                <c:pt idx="159">
                  <c:v>14.215000000000003</c:v>
                </c:pt>
                <c:pt idx="160">
                  <c:v>12.32258064516129</c:v>
                </c:pt>
                <c:pt idx="161">
                  <c:v>9.6400000000000023</c:v>
                </c:pt>
                <c:pt idx="162">
                  <c:v>8.619354838709679</c:v>
                </c:pt>
                <c:pt idx="163">
                  <c:v>9.3112903225806463</c:v>
                </c:pt>
                <c:pt idx="164">
                  <c:v>11.848333333333334</c:v>
                </c:pt>
                <c:pt idx="165">
                  <c:v>15.025806451612901</c:v>
                </c:pt>
                <c:pt idx="166">
                  <c:v>17.478333333333335</c:v>
                </c:pt>
                <c:pt idx="167">
                  <c:v>19.77741935483871</c:v>
                </c:pt>
                <c:pt idx="168">
                  <c:v>19.258064516129032</c:v>
                </c:pt>
                <c:pt idx="169">
                  <c:v>18.929310344827588</c:v>
                </c:pt>
                <c:pt idx="170">
                  <c:v>17.92258064516129</c:v>
                </c:pt>
                <c:pt idx="171">
                  <c:v>15.074999999999999</c:v>
                </c:pt>
                <c:pt idx="172">
                  <c:v>11.201612903225806</c:v>
                </c:pt>
                <c:pt idx="173">
                  <c:v>9.6116666666666664</c:v>
                </c:pt>
                <c:pt idx="174">
                  <c:v>9.5596774193548395</c:v>
                </c:pt>
                <c:pt idx="175">
                  <c:v>9.6548387096774189</c:v>
                </c:pt>
                <c:pt idx="176">
                  <c:v>11.275000000000002</c:v>
                </c:pt>
                <c:pt idx="177">
                  <c:v>12.298387096774194</c:v>
                </c:pt>
                <c:pt idx="178">
                  <c:v>16.363333333333333</c:v>
                </c:pt>
                <c:pt idx="179">
                  <c:v>15.716129032258069</c:v>
                </c:pt>
                <c:pt idx="180">
                  <c:v>19.480645161290322</c:v>
                </c:pt>
                <c:pt idx="181">
                  <c:v>22.455357142857139</c:v>
                </c:pt>
                <c:pt idx="182">
                  <c:v>18.240322580645163</c:v>
                </c:pt>
                <c:pt idx="183">
                  <c:v>13.139999999999997</c:v>
                </c:pt>
                <c:pt idx="184">
                  <c:v>12.55967741935484</c:v>
                </c:pt>
                <c:pt idx="185">
                  <c:v>9.0250000000000004</c:v>
                </c:pt>
                <c:pt idx="186">
                  <c:v>8.5096774193548388</c:v>
                </c:pt>
                <c:pt idx="187">
                  <c:v>9.5080645161290303</c:v>
                </c:pt>
                <c:pt idx="188">
                  <c:v>12.061666666666664</c:v>
                </c:pt>
                <c:pt idx="189">
                  <c:v>16.562903225806455</c:v>
                </c:pt>
                <c:pt idx="190">
                  <c:v>16.556666666666665</c:v>
                </c:pt>
                <c:pt idx="191">
                  <c:v>22.048387096774192</c:v>
                </c:pt>
                <c:pt idx="192">
                  <c:v>22.770967741935483</c:v>
                </c:pt>
                <c:pt idx="193">
                  <c:v>20.255357142857143</c:v>
                </c:pt>
                <c:pt idx="194">
                  <c:v>18.29032258064516</c:v>
                </c:pt>
                <c:pt idx="195">
                  <c:v>14.255000000000003</c:v>
                </c:pt>
                <c:pt idx="196">
                  <c:v>11.369354838709679</c:v>
                </c:pt>
                <c:pt idx="197">
                  <c:v>9.581666666666667</c:v>
                </c:pt>
                <c:pt idx="198">
                  <c:v>8.3580645161290317</c:v>
                </c:pt>
                <c:pt idx="199">
                  <c:v>8.2967741935483854</c:v>
                </c:pt>
                <c:pt idx="200">
                  <c:v>10.365</c:v>
                </c:pt>
                <c:pt idx="201">
                  <c:v>13.277419354838708</c:v>
                </c:pt>
                <c:pt idx="202">
                  <c:v>17.71833333333333</c:v>
                </c:pt>
                <c:pt idx="203">
                  <c:v>17.837096774193551</c:v>
                </c:pt>
                <c:pt idx="204">
                  <c:v>19.667741935483875</c:v>
                </c:pt>
                <c:pt idx="205">
                  <c:v>21.973214285714281</c:v>
                </c:pt>
                <c:pt idx="206">
                  <c:v>17.57741935483871</c:v>
                </c:pt>
                <c:pt idx="207">
                  <c:v>16.686666666666667</c:v>
                </c:pt>
                <c:pt idx="208">
                  <c:v>11.956451612903223</c:v>
                </c:pt>
                <c:pt idx="209">
                  <c:v>10.584999999999999</c:v>
                </c:pt>
                <c:pt idx="210">
                  <c:v>9.1564516129032238</c:v>
                </c:pt>
                <c:pt idx="211">
                  <c:v>8.5677419354838715</c:v>
                </c:pt>
                <c:pt idx="212">
                  <c:v>11.221666666666666</c:v>
                </c:pt>
                <c:pt idx="213">
                  <c:v>16.03064516129032</c:v>
                </c:pt>
                <c:pt idx="214">
                  <c:v>17.470000000000002</c:v>
                </c:pt>
                <c:pt idx="215">
                  <c:v>18.47258064516129</c:v>
                </c:pt>
                <c:pt idx="216">
                  <c:v>23.17258064516129</c:v>
                </c:pt>
                <c:pt idx="217">
                  <c:v>23.38275862068966</c:v>
                </c:pt>
                <c:pt idx="218">
                  <c:v>19.859677419354842</c:v>
                </c:pt>
                <c:pt idx="219">
                  <c:v>16.988333333333333</c:v>
                </c:pt>
                <c:pt idx="220">
                  <c:v>10.703225806451615</c:v>
                </c:pt>
                <c:pt idx="221">
                  <c:v>9.3433333333333355</c:v>
                </c:pt>
                <c:pt idx="222">
                  <c:v>7.6145161290322596</c:v>
                </c:pt>
                <c:pt idx="223">
                  <c:v>8.6596774193548391</c:v>
                </c:pt>
                <c:pt idx="224">
                  <c:v>10.628333333333334</c:v>
                </c:pt>
                <c:pt idx="225">
                  <c:v>14.012903225806454</c:v>
                </c:pt>
                <c:pt idx="226">
                  <c:v>14.931666666666668</c:v>
                </c:pt>
                <c:pt idx="227">
                  <c:v>18.025806451612901</c:v>
                </c:pt>
                <c:pt idx="228">
                  <c:v>22.5</c:v>
                </c:pt>
                <c:pt idx="229">
                  <c:v>19.851785714285715</c:v>
                </c:pt>
                <c:pt idx="230">
                  <c:v>17.533870967741933</c:v>
                </c:pt>
                <c:pt idx="231">
                  <c:v>14.581666666666667</c:v>
                </c:pt>
                <c:pt idx="232">
                  <c:v>10.214516129032258</c:v>
                </c:pt>
                <c:pt idx="233">
                  <c:v>8.8583333333333325</c:v>
                </c:pt>
                <c:pt idx="234">
                  <c:v>9.6161290322580673</c:v>
                </c:pt>
                <c:pt idx="235">
                  <c:v>9.9258064516129014</c:v>
                </c:pt>
                <c:pt idx="236">
                  <c:v>8.9433333333333351</c:v>
                </c:pt>
                <c:pt idx="237">
                  <c:v>15.235483870967741</c:v>
                </c:pt>
                <c:pt idx="238">
                  <c:v>16.849999999999998</c:v>
                </c:pt>
                <c:pt idx="239">
                  <c:v>16.737096774193546</c:v>
                </c:pt>
                <c:pt idx="240">
                  <c:v>19.456451612903223</c:v>
                </c:pt>
                <c:pt idx="241">
                  <c:v>21.653571428571432</c:v>
                </c:pt>
                <c:pt idx="242">
                  <c:v>17.148387096774186</c:v>
                </c:pt>
                <c:pt idx="243">
                  <c:v>15.873333333333335</c:v>
                </c:pt>
                <c:pt idx="244">
                  <c:v>11.019354838709678</c:v>
                </c:pt>
                <c:pt idx="245">
                  <c:v>10.573333333333332</c:v>
                </c:pt>
                <c:pt idx="246">
                  <c:v>8.6177419354838705</c:v>
                </c:pt>
                <c:pt idx="247">
                  <c:v>8.0806451612903221</c:v>
                </c:pt>
                <c:pt idx="248">
                  <c:v>9.8766666666666652</c:v>
                </c:pt>
                <c:pt idx="249">
                  <c:v>13.211290322580643</c:v>
                </c:pt>
                <c:pt idx="250">
                  <c:v>16.933333333333334</c:v>
                </c:pt>
                <c:pt idx="251">
                  <c:v>18.579032258064512</c:v>
                </c:pt>
                <c:pt idx="252">
                  <c:v>20.785483870967738</c:v>
                </c:pt>
                <c:pt idx="253">
                  <c:v>22.567857142857143</c:v>
                </c:pt>
                <c:pt idx="254">
                  <c:v>21.19193548387096</c:v>
                </c:pt>
                <c:pt idx="255">
                  <c:v>17.573333333333334</c:v>
                </c:pt>
                <c:pt idx="256">
                  <c:v>11.616129032258064</c:v>
                </c:pt>
                <c:pt idx="257">
                  <c:v>9.4450000000000003</c:v>
                </c:pt>
                <c:pt idx="258">
                  <c:v>8.4709677419354872</c:v>
                </c:pt>
                <c:pt idx="259">
                  <c:v>8.9370967741935488</c:v>
                </c:pt>
                <c:pt idx="260">
                  <c:v>11.081666666666667</c:v>
                </c:pt>
                <c:pt idx="261">
                  <c:v>12.982258064516127</c:v>
                </c:pt>
                <c:pt idx="262">
                  <c:v>15.456666666666667</c:v>
                </c:pt>
                <c:pt idx="263">
                  <c:v>17.967741935483872</c:v>
                </c:pt>
                <c:pt idx="264">
                  <c:v>20.329032258064515</c:v>
                </c:pt>
                <c:pt idx="265">
                  <c:v>21.105172413793106</c:v>
                </c:pt>
                <c:pt idx="266">
                  <c:v>17.296774193548384</c:v>
                </c:pt>
                <c:pt idx="267">
                  <c:v>15.721666666666666</c:v>
                </c:pt>
                <c:pt idx="268">
                  <c:v>12.174193548387098</c:v>
                </c:pt>
                <c:pt idx="269">
                  <c:v>9.35</c:v>
                </c:pt>
                <c:pt idx="270">
                  <c:v>9.4500000000000011</c:v>
                </c:pt>
                <c:pt idx="271">
                  <c:v>10.075806451612902</c:v>
                </c:pt>
                <c:pt idx="272">
                  <c:v>12.084999999999997</c:v>
                </c:pt>
                <c:pt idx="273">
                  <c:v>14.81451612903226</c:v>
                </c:pt>
                <c:pt idx="274">
                  <c:v>17.271666666666665</c:v>
                </c:pt>
                <c:pt idx="275">
                  <c:v>19.987096774193546</c:v>
                </c:pt>
                <c:pt idx="276">
                  <c:v>23.517741935483869</c:v>
                </c:pt>
                <c:pt idx="277">
                  <c:v>21.17678571428571</c:v>
                </c:pt>
                <c:pt idx="278">
                  <c:v>18.361290322580643</c:v>
                </c:pt>
                <c:pt idx="279">
                  <c:v>15.875000000000004</c:v>
                </c:pt>
                <c:pt idx="280">
                  <c:v>13.008064516129034</c:v>
                </c:pt>
                <c:pt idx="281">
                  <c:v>8.5400000000000009</c:v>
                </c:pt>
                <c:pt idx="282">
                  <c:v>10.038709677419355</c:v>
                </c:pt>
                <c:pt idx="283">
                  <c:v>10.582258064516129</c:v>
                </c:pt>
                <c:pt idx="284">
                  <c:v>12.751666666666667</c:v>
                </c:pt>
                <c:pt idx="285">
                  <c:v>15.141935483870965</c:v>
                </c:pt>
                <c:pt idx="286">
                  <c:v>16.393333333333331</c:v>
                </c:pt>
                <c:pt idx="287">
                  <c:v>20.227419354838712</c:v>
                </c:pt>
                <c:pt idx="288">
                  <c:v>22.490322580645156</c:v>
                </c:pt>
                <c:pt idx="289">
                  <c:v>19.655357142857145</c:v>
                </c:pt>
                <c:pt idx="290">
                  <c:v>20.806451612903221</c:v>
                </c:pt>
                <c:pt idx="291">
                  <c:v>15.025000000000002</c:v>
                </c:pt>
                <c:pt idx="292">
                  <c:v>11.420967741935485</c:v>
                </c:pt>
                <c:pt idx="293">
                  <c:v>9.5066666666666642</c:v>
                </c:pt>
                <c:pt idx="294">
                  <c:v>9.5790322580645153</c:v>
                </c:pt>
                <c:pt idx="295">
                  <c:v>10.21290322580645</c:v>
                </c:pt>
                <c:pt idx="296">
                  <c:v>10.416666666666668</c:v>
                </c:pt>
                <c:pt idx="297">
                  <c:v>13.61774193548387</c:v>
                </c:pt>
                <c:pt idx="298">
                  <c:v>15.631666666666666</c:v>
                </c:pt>
                <c:pt idx="299">
                  <c:v>18.417741935483871</c:v>
                </c:pt>
                <c:pt idx="300">
                  <c:v>18.806451612903224</c:v>
                </c:pt>
                <c:pt idx="301">
                  <c:v>22.653571428571432</c:v>
                </c:pt>
                <c:pt idx="302">
                  <c:v>17.75</c:v>
                </c:pt>
                <c:pt idx="303">
                  <c:v>15.046666666666665</c:v>
                </c:pt>
                <c:pt idx="304">
                  <c:v>13.887096774193546</c:v>
                </c:pt>
                <c:pt idx="305">
                  <c:v>8.7383333333333351</c:v>
                </c:pt>
                <c:pt idx="306">
                  <c:v>10.866129032258067</c:v>
                </c:pt>
                <c:pt idx="307">
                  <c:v>9.6387096774193548</c:v>
                </c:pt>
                <c:pt idx="308">
                  <c:v>12.235000000000001</c:v>
                </c:pt>
                <c:pt idx="309">
                  <c:v>13.237096774193548</c:v>
                </c:pt>
                <c:pt idx="310">
                  <c:v>18.073333333333331</c:v>
                </c:pt>
                <c:pt idx="311">
                  <c:v>20.749999999999996</c:v>
                </c:pt>
                <c:pt idx="312">
                  <c:v>20.10806451612903</c:v>
                </c:pt>
                <c:pt idx="313">
                  <c:v>22.662068965517246</c:v>
                </c:pt>
                <c:pt idx="314">
                  <c:v>18.583870967741937</c:v>
                </c:pt>
                <c:pt idx="315">
                  <c:v>14.885</c:v>
                </c:pt>
                <c:pt idx="316">
                  <c:v>10.530645161290327</c:v>
                </c:pt>
                <c:pt idx="317">
                  <c:v>9.8283333333333367</c:v>
                </c:pt>
                <c:pt idx="318">
                  <c:v>8.4032258064516103</c:v>
                </c:pt>
                <c:pt idx="319">
                  <c:v>9.8354838709677388</c:v>
                </c:pt>
                <c:pt idx="320">
                  <c:v>11.134999999999996</c:v>
                </c:pt>
                <c:pt idx="321">
                  <c:v>12.585483870967742</c:v>
                </c:pt>
                <c:pt idx="322">
                  <c:v>16.385000000000002</c:v>
                </c:pt>
                <c:pt idx="323">
                  <c:v>19.687096774193542</c:v>
                </c:pt>
                <c:pt idx="324">
                  <c:v>21.670967741935481</c:v>
                </c:pt>
                <c:pt idx="325">
                  <c:v>22.75714285714286</c:v>
                </c:pt>
                <c:pt idx="326">
                  <c:v>18.375806451612902</c:v>
                </c:pt>
                <c:pt idx="327">
                  <c:v>13.473333333333334</c:v>
                </c:pt>
                <c:pt idx="328">
                  <c:v>12.054838709677421</c:v>
                </c:pt>
                <c:pt idx="329">
                  <c:v>8.7866666666666653</c:v>
                </c:pt>
                <c:pt idx="330">
                  <c:v>8.5709677419354815</c:v>
                </c:pt>
                <c:pt idx="331">
                  <c:v>11.974193548387097</c:v>
                </c:pt>
                <c:pt idx="332">
                  <c:v>10.979999999999999</c:v>
                </c:pt>
                <c:pt idx="333">
                  <c:v>15.661290322580646</c:v>
                </c:pt>
                <c:pt idx="334">
                  <c:v>17.415000000000003</c:v>
                </c:pt>
                <c:pt idx="335">
                  <c:v>20.403225806451612</c:v>
                </c:pt>
                <c:pt idx="336">
                  <c:v>20.304838709677416</c:v>
                </c:pt>
                <c:pt idx="337">
                  <c:v>20.799999999999994</c:v>
                </c:pt>
                <c:pt idx="338">
                  <c:v>19.399999999999995</c:v>
                </c:pt>
                <c:pt idx="339">
                  <c:v>15.411666666666669</c:v>
                </c:pt>
                <c:pt idx="340">
                  <c:v>12.359677419354844</c:v>
                </c:pt>
                <c:pt idx="341">
                  <c:v>9.5116666666666649</c:v>
                </c:pt>
                <c:pt idx="342">
                  <c:v>8.6580645161290324</c:v>
                </c:pt>
                <c:pt idx="343">
                  <c:v>8.5032258064516135</c:v>
                </c:pt>
                <c:pt idx="344">
                  <c:v>10.756666666666664</c:v>
                </c:pt>
                <c:pt idx="345">
                  <c:v>14.174193548387093</c:v>
                </c:pt>
                <c:pt idx="346">
                  <c:v>16.510000000000002</c:v>
                </c:pt>
                <c:pt idx="347">
                  <c:v>18.967741935483875</c:v>
                </c:pt>
                <c:pt idx="348">
                  <c:v>24.612903225806456</c:v>
                </c:pt>
                <c:pt idx="349">
                  <c:v>22.185714285714287</c:v>
                </c:pt>
                <c:pt idx="350">
                  <c:v>18.919354838709676</c:v>
                </c:pt>
                <c:pt idx="351">
                  <c:v>14.17</c:v>
                </c:pt>
                <c:pt idx="352">
                  <c:v>10.545161290322582</c:v>
                </c:pt>
                <c:pt idx="353">
                  <c:v>10.68</c:v>
                </c:pt>
                <c:pt idx="354">
                  <c:v>9.2177419354838683</c:v>
                </c:pt>
                <c:pt idx="355">
                  <c:v>9.5500000000000007</c:v>
                </c:pt>
                <c:pt idx="356">
                  <c:v>12.156666666666666</c:v>
                </c:pt>
                <c:pt idx="357">
                  <c:v>13.767741935483869</c:v>
                </c:pt>
                <c:pt idx="358">
                  <c:v>17.881666666666664</c:v>
                </c:pt>
                <c:pt idx="359">
                  <c:v>19.782258064516125</c:v>
                </c:pt>
                <c:pt idx="360">
                  <c:v>19.548387096774192</c:v>
                </c:pt>
                <c:pt idx="361">
                  <c:v>21.000000000000004</c:v>
                </c:pt>
                <c:pt idx="362">
                  <c:v>18.369354838709675</c:v>
                </c:pt>
                <c:pt idx="363">
                  <c:v>17.421666666666663</c:v>
                </c:pt>
                <c:pt idx="364">
                  <c:v>13.327419354838705</c:v>
                </c:pt>
                <c:pt idx="365">
                  <c:v>10.074999999999999</c:v>
                </c:pt>
                <c:pt idx="366">
                  <c:v>9.9661290322580705</c:v>
                </c:pt>
                <c:pt idx="367">
                  <c:v>10.161290322580646</c:v>
                </c:pt>
                <c:pt idx="368">
                  <c:v>12.663333333333334</c:v>
                </c:pt>
                <c:pt idx="369">
                  <c:v>14.125806451612902</c:v>
                </c:pt>
                <c:pt idx="370">
                  <c:v>18.433333333333334</c:v>
                </c:pt>
                <c:pt idx="371">
                  <c:v>20.862903225806456</c:v>
                </c:pt>
                <c:pt idx="372">
                  <c:v>24.677419354838705</c:v>
                </c:pt>
                <c:pt idx="373">
                  <c:v>23.087500000000006</c:v>
                </c:pt>
                <c:pt idx="374">
                  <c:v>16.782258064516128</c:v>
                </c:pt>
                <c:pt idx="375">
                  <c:v>16.496666666666666</c:v>
                </c:pt>
                <c:pt idx="376">
                  <c:v>12.269354838709676</c:v>
                </c:pt>
                <c:pt idx="377">
                  <c:v>9.8150000000000031</c:v>
                </c:pt>
                <c:pt idx="378">
                  <c:v>9.4048387096774171</c:v>
                </c:pt>
                <c:pt idx="379">
                  <c:v>9.6080645161290334</c:v>
                </c:pt>
                <c:pt idx="380">
                  <c:v>13.035</c:v>
                </c:pt>
                <c:pt idx="381">
                  <c:v>14.495161290322583</c:v>
                </c:pt>
                <c:pt idx="382">
                  <c:v>17.395</c:v>
                </c:pt>
                <c:pt idx="383">
                  <c:v>19.516129032258064</c:v>
                </c:pt>
                <c:pt idx="384">
                  <c:v>23.716129032258063</c:v>
                </c:pt>
                <c:pt idx="385">
                  <c:v>21.824999999999999</c:v>
                </c:pt>
                <c:pt idx="386">
                  <c:v>19.790322580645157</c:v>
                </c:pt>
                <c:pt idx="387">
                  <c:v>15.401666666666673</c:v>
                </c:pt>
                <c:pt idx="388">
                  <c:v>12.087096774193549</c:v>
                </c:pt>
                <c:pt idx="389">
                  <c:v>8.3433333333333319</c:v>
                </c:pt>
                <c:pt idx="390">
                  <c:v>7.6532258064516139</c:v>
                </c:pt>
                <c:pt idx="391">
                  <c:v>11.974193548387101</c:v>
                </c:pt>
                <c:pt idx="392">
                  <c:v>11.566666666666666</c:v>
                </c:pt>
                <c:pt idx="393">
                  <c:v>14.264516129032261</c:v>
                </c:pt>
                <c:pt idx="394">
                  <c:v>19.988333333333337</c:v>
                </c:pt>
                <c:pt idx="395">
                  <c:v>20.838709677419359</c:v>
                </c:pt>
                <c:pt idx="396">
                  <c:v>20.411290322580644</c:v>
                </c:pt>
                <c:pt idx="397">
                  <c:v>24.135714285714283</c:v>
                </c:pt>
                <c:pt idx="398">
                  <c:v>19.532258064516128</c:v>
                </c:pt>
                <c:pt idx="399">
                  <c:v>13.455000000000002</c:v>
                </c:pt>
                <c:pt idx="400">
                  <c:v>11.482258064516129</c:v>
                </c:pt>
                <c:pt idx="401">
                  <c:v>8.6583333333333332</c:v>
                </c:pt>
                <c:pt idx="402">
                  <c:v>7.85</c:v>
                </c:pt>
                <c:pt idx="403">
                  <c:v>10.232258064516129</c:v>
                </c:pt>
                <c:pt idx="404">
                  <c:v>11.41</c:v>
                </c:pt>
                <c:pt idx="405">
                  <c:v>14.235483870967743</c:v>
                </c:pt>
                <c:pt idx="406">
                  <c:v>17.361666666666672</c:v>
                </c:pt>
                <c:pt idx="407">
                  <c:v>20.68225806451613</c:v>
                </c:pt>
                <c:pt idx="408">
                  <c:v>19.979032258064517</c:v>
                </c:pt>
                <c:pt idx="409">
                  <c:v>20.527586206896554</c:v>
                </c:pt>
                <c:pt idx="410">
                  <c:v>18.038709677419355</c:v>
                </c:pt>
                <c:pt idx="411">
                  <c:v>14.08</c:v>
                </c:pt>
                <c:pt idx="412">
                  <c:v>12.238709677419354</c:v>
                </c:pt>
                <c:pt idx="413">
                  <c:v>8.7883333333333322</c:v>
                </c:pt>
                <c:pt idx="414">
                  <c:v>7.6451612903225801</c:v>
                </c:pt>
                <c:pt idx="415">
                  <c:v>9.758064516129032</c:v>
                </c:pt>
                <c:pt idx="416">
                  <c:v>10.111666666666666</c:v>
                </c:pt>
                <c:pt idx="417">
                  <c:v>14.169354838709676</c:v>
                </c:pt>
                <c:pt idx="418">
                  <c:v>17.101666666666667</c:v>
                </c:pt>
                <c:pt idx="419">
                  <c:v>19.4758064516129</c:v>
                </c:pt>
                <c:pt idx="420">
                  <c:v>20.809677419354831</c:v>
                </c:pt>
                <c:pt idx="421">
                  <c:v>21.139285714285716</c:v>
                </c:pt>
                <c:pt idx="422">
                  <c:v>20.720967741935485</c:v>
                </c:pt>
                <c:pt idx="423">
                  <c:v>15.336666666666666</c:v>
                </c:pt>
                <c:pt idx="424">
                  <c:v>11.161290322580646</c:v>
                </c:pt>
                <c:pt idx="425">
                  <c:v>9.1616666666666688</c:v>
                </c:pt>
                <c:pt idx="426">
                  <c:v>9.0306451612903196</c:v>
                </c:pt>
                <c:pt idx="427">
                  <c:v>9.622580645161289</c:v>
                </c:pt>
                <c:pt idx="428">
                  <c:v>10.038333333333334</c:v>
                </c:pt>
                <c:pt idx="429">
                  <c:v>14.664516129032261</c:v>
                </c:pt>
                <c:pt idx="430">
                  <c:v>17.528333333333332</c:v>
                </c:pt>
                <c:pt idx="431">
                  <c:v>17.269354838709678</c:v>
                </c:pt>
                <c:pt idx="432">
                  <c:v>19.691935483870971</c:v>
                </c:pt>
                <c:pt idx="433">
                  <c:v>19.803571428571427</c:v>
                </c:pt>
                <c:pt idx="434">
                  <c:v>21.135483870967747</c:v>
                </c:pt>
                <c:pt idx="435">
                  <c:v>14.944999999999997</c:v>
                </c:pt>
                <c:pt idx="436">
                  <c:v>12.520967741935484</c:v>
                </c:pt>
                <c:pt idx="437">
                  <c:v>8.99</c:v>
                </c:pt>
                <c:pt idx="438">
                  <c:v>8.370967741935484</c:v>
                </c:pt>
                <c:pt idx="439">
                  <c:v>9.2419354838709697</c:v>
                </c:pt>
                <c:pt idx="440">
                  <c:v>11.221666666666666</c:v>
                </c:pt>
                <c:pt idx="441">
                  <c:v>12.409677419354843</c:v>
                </c:pt>
                <c:pt idx="442">
                  <c:v>16.616666666666667</c:v>
                </c:pt>
                <c:pt idx="443">
                  <c:v>18.256451612903223</c:v>
                </c:pt>
                <c:pt idx="444">
                  <c:v>18.783870967741933</c:v>
                </c:pt>
                <c:pt idx="445">
                  <c:v>20.808928571428567</c:v>
                </c:pt>
                <c:pt idx="446">
                  <c:v>17.159677419354839</c:v>
                </c:pt>
                <c:pt idx="447">
                  <c:v>16.151666666666664</c:v>
                </c:pt>
                <c:pt idx="448">
                  <c:v>12.31774193548387</c:v>
                </c:pt>
                <c:pt idx="449">
                  <c:v>10.285</c:v>
                </c:pt>
                <c:pt idx="450">
                  <c:v>8.3887096774193548</c:v>
                </c:pt>
                <c:pt idx="451">
                  <c:v>9.7193548387096804</c:v>
                </c:pt>
                <c:pt idx="452">
                  <c:v>11.885</c:v>
                </c:pt>
                <c:pt idx="453">
                  <c:v>13.838709677419354</c:v>
                </c:pt>
                <c:pt idx="454">
                  <c:v>17.541666666666668</c:v>
                </c:pt>
                <c:pt idx="455">
                  <c:v>19.903225806451616</c:v>
                </c:pt>
                <c:pt idx="456">
                  <c:v>22.254838709677422</c:v>
                </c:pt>
                <c:pt idx="457">
                  <c:v>19.722413793103453</c:v>
                </c:pt>
                <c:pt idx="458">
                  <c:v>20.335483870967749</c:v>
                </c:pt>
                <c:pt idx="459">
                  <c:v>15.346666666666666</c:v>
                </c:pt>
                <c:pt idx="460">
                  <c:v>13.612903225806452</c:v>
                </c:pt>
                <c:pt idx="461">
                  <c:v>10.590000000000005</c:v>
                </c:pt>
                <c:pt idx="462">
                  <c:v>9.7709677419354826</c:v>
                </c:pt>
                <c:pt idx="463">
                  <c:v>10.001612903225807</c:v>
                </c:pt>
                <c:pt idx="464">
                  <c:v>12.905000000000003</c:v>
                </c:pt>
                <c:pt idx="465">
                  <c:v>15.680645161290323</c:v>
                </c:pt>
                <c:pt idx="466">
                  <c:v>15.738333333333335</c:v>
                </c:pt>
                <c:pt idx="467">
                  <c:v>20.824193548387104</c:v>
                </c:pt>
                <c:pt idx="468">
                  <c:v>20.877419354838704</c:v>
                </c:pt>
                <c:pt idx="469">
                  <c:v>21.526785714285719</c:v>
                </c:pt>
                <c:pt idx="470">
                  <c:v>20.266129032258064</c:v>
                </c:pt>
                <c:pt idx="471">
                  <c:v>15.823333333333334</c:v>
                </c:pt>
                <c:pt idx="472">
                  <c:v>12.587096774193547</c:v>
                </c:pt>
                <c:pt idx="473">
                  <c:v>8.0016666666666687</c:v>
                </c:pt>
                <c:pt idx="474">
                  <c:v>8.0483870967741922</c:v>
                </c:pt>
                <c:pt idx="475">
                  <c:v>8.1483870967741936</c:v>
                </c:pt>
                <c:pt idx="476">
                  <c:v>11.431666666666668</c:v>
                </c:pt>
                <c:pt idx="477">
                  <c:v>13.417741935483873</c:v>
                </c:pt>
                <c:pt idx="478">
                  <c:v>18.145</c:v>
                </c:pt>
                <c:pt idx="479">
                  <c:v>20.411290322580641</c:v>
                </c:pt>
                <c:pt idx="480">
                  <c:v>21.656451612903226</c:v>
                </c:pt>
                <c:pt idx="481">
                  <c:v>19.869642857142857</c:v>
                </c:pt>
                <c:pt idx="482">
                  <c:v>20.393548387096772</c:v>
                </c:pt>
                <c:pt idx="483">
                  <c:v>15.828333333333335</c:v>
                </c:pt>
                <c:pt idx="484">
                  <c:v>13.395161290322578</c:v>
                </c:pt>
                <c:pt idx="485">
                  <c:v>9.5849999999999991</c:v>
                </c:pt>
                <c:pt idx="486">
                  <c:v>9.4822580645161292</c:v>
                </c:pt>
                <c:pt idx="487">
                  <c:v>9.2016129032258078</c:v>
                </c:pt>
                <c:pt idx="488">
                  <c:v>12.339999999999998</c:v>
                </c:pt>
                <c:pt idx="489">
                  <c:v>15.17258064516129</c:v>
                </c:pt>
                <c:pt idx="490">
                  <c:v>18.623333333333335</c:v>
                </c:pt>
                <c:pt idx="491">
                  <c:v>19.588709677419356</c:v>
                </c:pt>
                <c:pt idx="492">
                  <c:v>22.141935483870967</c:v>
                </c:pt>
                <c:pt idx="493">
                  <c:v>21.855357142857144</c:v>
                </c:pt>
                <c:pt idx="494">
                  <c:v>18.264516129032256</c:v>
                </c:pt>
                <c:pt idx="495">
                  <c:v>15.890000000000002</c:v>
                </c:pt>
                <c:pt idx="496">
                  <c:v>11.722580645161294</c:v>
                </c:pt>
                <c:pt idx="497">
                  <c:v>12.251666666666667</c:v>
                </c:pt>
                <c:pt idx="498">
                  <c:v>9.064516129032258</c:v>
                </c:pt>
                <c:pt idx="499">
                  <c:v>9.6758064516128997</c:v>
                </c:pt>
                <c:pt idx="500">
                  <c:v>11.893333333333333</c:v>
                </c:pt>
                <c:pt idx="501">
                  <c:v>15.306451612903224</c:v>
                </c:pt>
                <c:pt idx="502">
                  <c:v>17.078333333333333</c:v>
                </c:pt>
                <c:pt idx="503">
                  <c:v>18.71935483870968</c:v>
                </c:pt>
                <c:pt idx="504">
                  <c:v>18.393548387096772</c:v>
                </c:pt>
                <c:pt idx="505">
                  <c:v>21.527586206896551</c:v>
                </c:pt>
                <c:pt idx="506">
                  <c:v>19.785483870967745</c:v>
                </c:pt>
                <c:pt idx="507">
                  <c:v>15.64666666666667</c:v>
                </c:pt>
                <c:pt idx="508">
                  <c:v>11.164516129032259</c:v>
                </c:pt>
                <c:pt idx="509">
                  <c:v>9.4233333333333356</c:v>
                </c:pt>
                <c:pt idx="510">
                  <c:v>9.3387096774193541</c:v>
                </c:pt>
                <c:pt idx="511">
                  <c:v>8.6419354838709683</c:v>
                </c:pt>
                <c:pt idx="512">
                  <c:v>9.5300000000000011</c:v>
                </c:pt>
                <c:pt idx="513">
                  <c:v>14.127419354838709</c:v>
                </c:pt>
                <c:pt idx="514">
                  <c:v>14.553333333333335</c:v>
                </c:pt>
                <c:pt idx="515">
                  <c:v>18.548387096774189</c:v>
                </c:pt>
                <c:pt idx="516">
                  <c:v>21.11451612903226</c:v>
                </c:pt>
                <c:pt idx="517">
                  <c:v>20.521428571428565</c:v>
                </c:pt>
                <c:pt idx="518">
                  <c:v>19.111290322580643</c:v>
                </c:pt>
                <c:pt idx="519">
                  <c:v>16.219999999999995</c:v>
                </c:pt>
                <c:pt idx="520">
                  <c:v>12.758064516129034</c:v>
                </c:pt>
                <c:pt idx="521">
                  <c:v>9.4483333333333324</c:v>
                </c:pt>
                <c:pt idx="522">
                  <c:v>9.7854838709677434</c:v>
                </c:pt>
                <c:pt idx="523">
                  <c:v>11.175806451612903</c:v>
                </c:pt>
                <c:pt idx="524">
                  <c:v>11.723333333333331</c:v>
                </c:pt>
                <c:pt idx="525">
                  <c:v>13.851612903225806</c:v>
                </c:pt>
                <c:pt idx="526">
                  <c:v>17.90666666666667</c:v>
                </c:pt>
                <c:pt idx="527">
                  <c:v>18.675806451612903</c:v>
                </c:pt>
                <c:pt idx="528">
                  <c:v>19.614516129032253</c:v>
                </c:pt>
                <c:pt idx="529">
                  <c:v>20.991071428571427</c:v>
                </c:pt>
                <c:pt idx="530">
                  <c:v>18.338709677419356</c:v>
                </c:pt>
                <c:pt idx="531">
                  <c:v>15.525000000000002</c:v>
                </c:pt>
                <c:pt idx="532">
                  <c:v>12.388709677419353</c:v>
                </c:pt>
                <c:pt idx="533">
                  <c:v>10.436666666666669</c:v>
                </c:pt>
                <c:pt idx="534">
                  <c:v>9.2177419354838701</c:v>
                </c:pt>
                <c:pt idx="535">
                  <c:v>8.982258064516131</c:v>
                </c:pt>
                <c:pt idx="536">
                  <c:v>10.923333333333337</c:v>
                </c:pt>
                <c:pt idx="537">
                  <c:v>15.36451612903226</c:v>
                </c:pt>
                <c:pt idx="538">
                  <c:v>16.323333333333334</c:v>
                </c:pt>
                <c:pt idx="539">
                  <c:v>21.259677419354844</c:v>
                </c:pt>
                <c:pt idx="540">
                  <c:v>22.291935483870969</c:v>
                </c:pt>
                <c:pt idx="541">
                  <c:v>21.880357142857147</c:v>
                </c:pt>
                <c:pt idx="542">
                  <c:v>17.356451612903228</c:v>
                </c:pt>
                <c:pt idx="543">
                  <c:v>13.52166666666667</c:v>
                </c:pt>
                <c:pt idx="544">
                  <c:v>11.498387096774193</c:v>
                </c:pt>
                <c:pt idx="545">
                  <c:v>10.433333333333334</c:v>
                </c:pt>
                <c:pt idx="546">
                  <c:v>8.9048387096774224</c:v>
                </c:pt>
                <c:pt idx="547">
                  <c:v>10.222580645161292</c:v>
                </c:pt>
                <c:pt idx="548">
                  <c:v>11.843333333333332</c:v>
                </c:pt>
                <c:pt idx="549">
                  <c:v>14.416129032258064</c:v>
                </c:pt>
                <c:pt idx="550">
                  <c:v>17.02333333333333</c:v>
                </c:pt>
                <c:pt idx="551">
                  <c:v>18.393548387096772</c:v>
                </c:pt>
                <c:pt idx="552">
                  <c:v>20.070967741935487</c:v>
                </c:pt>
                <c:pt idx="553">
                  <c:v>21.005172413793112</c:v>
                </c:pt>
                <c:pt idx="554">
                  <c:v>19.182258064516127</c:v>
                </c:pt>
                <c:pt idx="555">
                  <c:v>13.485000000000003</c:v>
                </c:pt>
                <c:pt idx="556">
                  <c:v>12.138709677419357</c:v>
                </c:pt>
                <c:pt idx="557">
                  <c:v>10.618333333333334</c:v>
                </c:pt>
                <c:pt idx="558">
                  <c:v>9.6435483870967733</c:v>
                </c:pt>
                <c:pt idx="559">
                  <c:v>9.869354838709679</c:v>
                </c:pt>
                <c:pt idx="560">
                  <c:v>11.210000000000003</c:v>
                </c:pt>
                <c:pt idx="561">
                  <c:v>14.46290322580645</c:v>
                </c:pt>
                <c:pt idx="562">
                  <c:v>15.523333333333333</c:v>
                </c:pt>
                <c:pt idx="563">
                  <c:v>18.637096774193552</c:v>
                </c:pt>
                <c:pt idx="564">
                  <c:v>22.080645161290324</c:v>
                </c:pt>
                <c:pt idx="565">
                  <c:v>24.357142857142854</c:v>
                </c:pt>
                <c:pt idx="566">
                  <c:v>16.143548387096775</c:v>
                </c:pt>
                <c:pt idx="567">
                  <c:v>15.448333333333329</c:v>
                </c:pt>
                <c:pt idx="568">
                  <c:v>11.737096774193549</c:v>
                </c:pt>
                <c:pt idx="569">
                  <c:v>9.4166666666666661</c:v>
                </c:pt>
                <c:pt idx="570">
                  <c:v>7.5064516129032253</c:v>
                </c:pt>
                <c:pt idx="571">
                  <c:v>8.7483870967741932</c:v>
                </c:pt>
                <c:pt idx="572">
                  <c:v>11.836666666666664</c:v>
                </c:pt>
                <c:pt idx="573">
                  <c:v>14.372580645161285</c:v>
                </c:pt>
                <c:pt idx="574">
                  <c:v>18.361666666666672</c:v>
                </c:pt>
                <c:pt idx="575">
                  <c:v>19.222580645161287</c:v>
                </c:pt>
                <c:pt idx="576">
                  <c:v>21.119354838709686</c:v>
                </c:pt>
                <c:pt idx="577">
                  <c:v>20.287500000000001</c:v>
                </c:pt>
                <c:pt idx="578">
                  <c:v>18.724193548387092</c:v>
                </c:pt>
                <c:pt idx="579">
                  <c:v>13.435000000000002</c:v>
                </c:pt>
                <c:pt idx="580">
                  <c:v>12.301612903225806</c:v>
                </c:pt>
                <c:pt idx="581">
                  <c:v>9.2350000000000012</c:v>
                </c:pt>
                <c:pt idx="582">
                  <c:v>7.6016129032258055</c:v>
                </c:pt>
                <c:pt idx="583">
                  <c:v>10.195161290322579</c:v>
                </c:pt>
                <c:pt idx="584">
                  <c:v>12.994999999999997</c:v>
                </c:pt>
                <c:pt idx="585">
                  <c:v>13.898387096774194</c:v>
                </c:pt>
                <c:pt idx="586">
                  <c:v>17.245000000000001</c:v>
                </c:pt>
                <c:pt idx="587">
                  <c:v>19.966129032258067</c:v>
                </c:pt>
                <c:pt idx="588">
                  <c:v>23.654838709677417</c:v>
                </c:pt>
                <c:pt idx="589">
                  <c:v>23.241071428571423</c:v>
                </c:pt>
                <c:pt idx="590">
                  <c:v>18.467741935483872</c:v>
                </c:pt>
                <c:pt idx="591">
                  <c:v>13.58</c:v>
                </c:pt>
                <c:pt idx="592">
                  <c:v>13.043548387096774</c:v>
                </c:pt>
                <c:pt idx="593">
                  <c:v>9.7566666666666677</c:v>
                </c:pt>
                <c:pt idx="594">
                  <c:v>9.7177419354838737</c:v>
                </c:pt>
                <c:pt idx="595">
                  <c:v>9.9854838709677427</c:v>
                </c:pt>
                <c:pt idx="596">
                  <c:v>13.5</c:v>
                </c:pt>
                <c:pt idx="597">
                  <c:v>15.674193548387095</c:v>
                </c:pt>
                <c:pt idx="598">
                  <c:v>15.658333333333335</c:v>
                </c:pt>
                <c:pt idx="599">
                  <c:v>19.117741935483874</c:v>
                </c:pt>
                <c:pt idx="600">
                  <c:v>21.532258064516125</c:v>
                </c:pt>
                <c:pt idx="601">
                  <c:v>24.239655172413791</c:v>
                </c:pt>
                <c:pt idx="602">
                  <c:v>19.238709677419354</c:v>
                </c:pt>
                <c:pt idx="603">
                  <c:v>15.478333333333333</c:v>
                </c:pt>
                <c:pt idx="604">
                  <c:v>10.82258064516129</c:v>
                </c:pt>
                <c:pt idx="605">
                  <c:v>9.2200000000000006</c:v>
                </c:pt>
                <c:pt idx="606">
                  <c:v>9.2080645161290313</c:v>
                </c:pt>
                <c:pt idx="607">
                  <c:v>9.6145161290322587</c:v>
                </c:pt>
                <c:pt idx="608">
                  <c:v>13.005000000000003</c:v>
                </c:pt>
                <c:pt idx="609">
                  <c:v>13.809677419354841</c:v>
                </c:pt>
                <c:pt idx="610">
                  <c:v>20.386666666666667</c:v>
                </c:pt>
                <c:pt idx="611">
                  <c:v>20.4258064516129</c:v>
                </c:pt>
                <c:pt idx="612">
                  <c:v>25.651612903225804</c:v>
                </c:pt>
                <c:pt idx="613">
                  <c:v>23.953571428571426</c:v>
                </c:pt>
                <c:pt idx="614">
                  <c:v>18.448387096774198</c:v>
                </c:pt>
                <c:pt idx="615">
                  <c:v>14.646666666666668</c:v>
                </c:pt>
                <c:pt idx="616">
                  <c:v>11.759677419354837</c:v>
                </c:pt>
                <c:pt idx="617">
                  <c:v>10.478333333333333</c:v>
                </c:pt>
                <c:pt idx="618">
                  <c:v>8.9274193548387117</c:v>
                </c:pt>
                <c:pt idx="619">
                  <c:v>9.9112903225806495</c:v>
                </c:pt>
                <c:pt idx="620">
                  <c:v>13.126666666666665</c:v>
                </c:pt>
                <c:pt idx="621">
                  <c:v>12.5</c:v>
                </c:pt>
                <c:pt idx="622">
                  <c:v>15.888333333333337</c:v>
                </c:pt>
                <c:pt idx="623">
                  <c:v>17.05</c:v>
                </c:pt>
                <c:pt idx="624">
                  <c:v>20.149999999999999</c:v>
                </c:pt>
                <c:pt idx="625">
                  <c:v>19.4375</c:v>
                </c:pt>
                <c:pt idx="626">
                  <c:v>18.180645161290318</c:v>
                </c:pt>
                <c:pt idx="627">
                  <c:v>16.916666666666668</c:v>
                </c:pt>
                <c:pt idx="628">
                  <c:v>12.974193548387099</c:v>
                </c:pt>
                <c:pt idx="629">
                  <c:v>9.9533333333333367</c:v>
                </c:pt>
                <c:pt idx="630">
                  <c:v>9.6483870967741918</c:v>
                </c:pt>
                <c:pt idx="631">
                  <c:v>8.998387096774195</c:v>
                </c:pt>
                <c:pt idx="632">
                  <c:v>11.916666666666666</c:v>
                </c:pt>
                <c:pt idx="633">
                  <c:v>14.14838709677419</c:v>
                </c:pt>
                <c:pt idx="634">
                  <c:v>18.736666666666668</c:v>
                </c:pt>
                <c:pt idx="635">
                  <c:v>20.861290322580651</c:v>
                </c:pt>
                <c:pt idx="636">
                  <c:v>22.737096774193553</c:v>
                </c:pt>
                <c:pt idx="637">
                  <c:v>21.733928571428571</c:v>
                </c:pt>
                <c:pt idx="638">
                  <c:v>17.103225806451611</c:v>
                </c:pt>
                <c:pt idx="639">
                  <c:v>15.173333333333337</c:v>
                </c:pt>
                <c:pt idx="640">
                  <c:v>12.632258064516126</c:v>
                </c:pt>
                <c:pt idx="641">
                  <c:v>10.121666666666666</c:v>
                </c:pt>
                <c:pt idx="642">
                  <c:v>8.9677419354838701</c:v>
                </c:pt>
                <c:pt idx="643">
                  <c:v>8.7338709677419359</c:v>
                </c:pt>
                <c:pt idx="644">
                  <c:v>11.526666666666669</c:v>
                </c:pt>
                <c:pt idx="645">
                  <c:v>11.980645161290321</c:v>
                </c:pt>
                <c:pt idx="646">
                  <c:v>19.16</c:v>
                </c:pt>
                <c:pt idx="647">
                  <c:v>21.537096774193543</c:v>
                </c:pt>
                <c:pt idx="648">
                  <c:v>18.577419354838707</c:v>
                </c:pt>
                <c:pt idx="649">
                  <c:v>23.277586206896558</c:v>
                </c:pt>
                <c:pt idx="650">
                  <c:v>18.758064516129028</c:v>
                </c:pt>
                <c:pt idx="651">
                  <c:v>15.883333333333335</c:v>
                </c:pt>
                <c:pt idx="652">
                  <c:v>11.067741935483872</c:v>
                </c:pt>
                <c:pt idx="653">
                  <c:v>10.503333333333334</c:v>
                </c:pt>
                <c:pt idx="654">
                  <c:v>9.2064516129032263</c:v>
                </c:pt>
                <c:pt idx="655">
                  <c:v>9.9967741935483865</c:v>
                </c:pt>
                <c:pt idx="656">
                  <c:v>11.330000000000002</c:v>
                </c:pt>
                <c:pt idx="657">
                  <c:v>15.653225806451612</c:v>
                </c:pt>
                <c:pt idx="658">
                  <c:v>17.473333333333336</c:v>
                </c:pt>
                <c:pt idx="659">
                  <c:v>19.504838709677426</c:v>
                </c:pt>
                <c:pt idx="660">
                  <c:v>20.983870967741939</c:v>
                </c:pt>
                <c:pt idx="661">
                  <c:v>19.194642857142856</c:v>
                </c:pt>
                <c:pt idx="662">
                  <c:v>18.669354838709676</c:v>
                </c:pt>
                <c:pt idx="663">
                  <c:v>18.03166666666667</c:v>
                </c:pt>
                <c:pt idx="664">
                  <c:v>13.088709677419354</c:v>
                </c:pt>
                <c:pt idx="665">
                  <c:v>11.111666666666672</c:v>
                </c:pt>
                <c:pt idx="666">
                  <c:v>9.6064516129032285</c:v>
                </c:pt>
                <c:pt idx="667">
                  <c:v>10.904838709677422</c:v>
                </c:pt>
                <c:pt idx="668">
                  <c:v>11.848333333333333</c:v>
                </c:pt>
                <c:pt idx="669">
                  <c:v>14.533870967741937</c:v>
                </c:pt>
                <c:pt idx="670">
                  <c:v>17.368333333333332</c:v>
                </c:pt>
                <c:pt idx="671">
                  <c:v>20.033870967741933</c:v>
                </c:pt>
                <c:pt idx="672">
                  <c:v>24.545161290322582</c:v>
                </c:pt>
                <c:pt idx="673">
                  <c:v>20.035714285714285</c:v>
                </c:pt>
                <c:pt idx="674">
                  <c:v>20.020967741935486</c:v>
                </c:pt>
                <c:pt idx="675">
                  <c:v>13.536666666666669</c:v>
                </c:pt>
                <c:pt idx="676">
                  <c:v>9.9629032258064516</c:v>
                </c:pt>
                <c:pt idx="677">
                  <c:v>7.6166666666666689</c:v>
                </c:pt>
                <c:pt idx="678">
                  <c:v>8.7403225806451612</c:v>
                </c:pt>
                <c:pt idx="679">
                  <c:v>10.074193548387097</c:v>
                </c:pt>
                <c:pt idx="680">
                  <c:v>13.133333333333331</c:v>
                </c:pt>
                <c:pt idx="681">
                  <c:v>15.496774193548386</c:v>
                </c:pt>
                <c:pt idx="682">
                  <c:v>18.748333333333331</c:v>
                </c:pt>
                <c:pt idx="683">
                  <c:v>20.109677419354838</c:v>
                </c:pt>
                <c:pt idx="684">
                  <c:v>22.119354838709683</c:v>
                </c:pt>
                <c:pt idx="685">
                  <c:v>23.999999999999996</c:v>
                </c:pt>
                <c:pt idx="686">
                  <c:v>19.393548387096772</c:v>
                </c:pt>
                <c:pt idx="687">
                  <c:v>16.811666666666667</c:v>
                </c:pt>
                <c:pt idx="688">
                  <c:v>13.746774193548385</c:v>
                </c:pt>
                <c:pt idx="689">
                  <c:v>7.9799999999999986</c:v>
                </c:pt>
                <c:pt idx="690">
                  <c:v>9.0435483870967754</c:v>
                </c:pt>
                <c:pt idx="691">
                  <c:v>10.953225806451613</c:v>
                </c:pt>
                <c:pt idx="692">
                  <c:v>13.293333333333333</c:v>
                </c:pt>
                <c:pt idx="693">
                  <c:v>15.270967741935483</c:v>
                </c:pt>
                <c:pt idx="694">
                  <c:v>19.826666666666668</c:v>
                </c:pt>
                <c:pt idx="695">
                  <c:v>20.783870967741937</c:v>
                </c:pt>
                <c:pt idx="696">
                  <c:v>22.940322580645162</c:v>
                </c:pt>
                <c:pt idx="697">
                  <c:v>20.077586206896555</c:v>
                </c:pt>
                <c:pt idx="698">
                  <c:v>21.253225806451603</c:v>
                </c:pt>
                <c:pt idx="699">
                  <c:v>14.514999999999997</c:v>
                </c:pt>
                <c:pt idx="700">
                  <c:v>12.65</c:v>
                </c:pt>
                <c:pt idx="701">
                  <c:v>10.456666666666667</c:v>
                </c:pt>
                <c:pt idx="702">
                  <c:v>8.3532258064516149</c:v>
                </c:pt>
                <c:pt idx="703">
                  <c:v>8.1435483870967751</c:v>
                </c:pt>
                <c:pt idx="704">
                  <c:v>12.229999999999999</c:v>
                </c:pt>
                <c:pt idx="705">
                  <c:v>15.649999999999999</c:v>
                </c:pt>
                <c:pt idx="706">
                  <c:v>17.076666666666664</c:v>
                </c:pt>
                <c:pt idx="707">
                  <c:v>18.238709677419354</c:v>
                </c:pt>
                <c:pt idx="708">
                  <c:v>22.804838709677412</c:v>
                </c:pt>
                <c:pt idx="709">
                  <c:v>22.744642857142857</c:v>
                </c:pt>
                <c:pt idx="710">
                  <c:v>19.154838709677421</c:v>
                </c:pt>
                <c:pt idx="711">
                  <c:v>15.424999999999999</c:v>
                </c:pt>
                <c:pt idx="712">
                  <c:v>12.024193548387096</c:v>
                </c:pt>
                <c:pt idx="713">
                  <c:v>10.344999999999999</c:v>
                </c:pt>
                <c:pt idx="714">
                  <c:v>9.8935483870967715</c:v>
                </c:pt>
                <c:pt idx="715">
                  <c:v>11.083870967741936</c:v>
                </c:pt>
                <c:pt idx="716">
                  <c:v>12.19</c:v>
                </c:pt>
                <c:pt idx="717">
                  <c:v>13.990322580645159</c:v>
                </c:pt>
                <c:pt idx="718">
                  <c:v>21.68</c:v>
                </c:pt>
                <c:pt idx="719">
                  <c:v>20.120967741935491</c:v>
                </c:pt>
                <c:pt idx="720">
                  <c:v>22.740322580645159</c:v>
                </c:pt>
                <c:pt idx="721">
                  <c:v>23.280357142857138</c:v>
                </c:pt>
                <c:pt idx="722">
                  <c:v>20.091935483870973</c:v>
                </c:pt>
                <c:pt idx="723">
                  <c:v>16.866666666666664</c:v>
                </c:pt>
                <c:pt idx="724">
                  <c:v>12.046774193548384</c:v>
                </c:pt>
                <c:pt idx="725">
                  <c:v>8.8133333333333326</c:v>
                </c:pt>
                <c:pt idx="726">
                  <c:v>8.5532258064516142</c:v>
                </c:pt>
                <c:pt idx="727">
                  <c:v>9.0999999999999979</c:v>
                </c:pt>
                <c:pt idx="728">
                  <c:v>10.368333333333334</c:v>
                </c:pt>
                <c:pt idx="729">
                  <c:v>13.961290322580648</c:v>
                </c:pt>
                <c:pt idx="730">
                  <c:v>17.005000000000003</c:v>
                </c:pt>
                <c:pt idx="731">
                  <c:v>19.159677419354839</c:v>
                </c:pt>
                <c:pt idx="732">
                  <c:v>23.004838709677422</c:v>
                </c:pt>
                <c:pt idx="733">
                  <c:v>21.803571428571427</c:v>
                </c:pt>
                <c:pt idx="734">
                  <c:v>17.524193548387093</c:v>
                </c:pt>
                <c:pt idx="735">
                  <c:v>14.941666666666668</c:v>
                </c:pt>
                <c:pt idx="736">
                  <c:v>11.56774193548387</c:v>
                </c:pt>
                <c:pt idx="737">
                  <c:v>9.7933333333333348</c:v>
                </c:pt>
                <c:pt idx="738">
                  <c:v>9.1516129032258071</c:v>
                </c:pt>
                <c:pt idx="739">
                  <c:v>11.027419354838708</c:v>
                </c:pt>
                <c:pt idx="740">
                  <c:v>12.633333333333335</c:v>
                </c:pt>
                <c:pt idx="741">
                  <c:v>15.088709677419356</c:v>
                </c:pt>
                <c:pt idx="742">
                  <c:v>18.768333333333331</c:v>
                </c:pt>
                <c:pt idx="743">
                  <c:v>19.690322580645166</c:v>
                </c:pt>
                <c:pt idx="744">
                  <c:v>22.630645161290321</c:v>
                </c:pt>
                <c:pt idx="745">
                  <c:v>21.125862068965521</c:v>
                </c:pt>
                <c:pt idx="746">
                  <c:v>18.409677419354839</c:v>
                </c:pt>
                <c:pt idx="747">
                  <c:v>15.911666666666664</c:v>
                </c:pt>
                <c:pt idx="748">
                  <c:v>11.001612903225803</c:v>
                </c:pt>
                <c:pt idx="749">
                  <c:v>9.3249999999999993</c:v>
                </c:pt>
                <c:pt idx="750">
                  <c:v>9.0758064516129</c:v>
                </c:pt>
                <c:pt idx="751">
                  <c:v>9.4951612903225779</c:v>
                </c:pt>
                <c:pt idx="752">
                  <c:v>12.266666666666664</c:v>
                </c:pt>
                <c:pt idx="753">
                  <c:v>15.290322580645162</c:v>
                </c:pt>
                <c:pt idx="754">
                  <c:v>19.603333333333335</c:v>
                </c:pt>
                <c:pt idx="755">
                  <c:v>20.488709677419354</c:v>
                </c:pt>
                <c:pt idx="756">
                  <c:v>21.796774193548384</c:v>
                </c:pt>
                <c:pt idx="757">
                  <c:v>22.512500000000006</c:v>
                </c:pt>
                <c:pt idx="758">
                  <c:v>20.829032258064526</c:v>
                </c:pt>
                <c:pt idx="759">
                  <c:v>16.558333333333337</c:v>
                </c:pt>
                <c:pt idx="760">
                  <c:v>13.719354838709673</c:v>
                </c:pt>
                <c:pt idx="761">
                  <c:v>9.6100000000000012</c:v>
                </c:pt>
                <c:pt idx="762">
                  <c:v>10.033870967741938</c:v>
                </c:pt>
                <c:pt idx="763">
                  <c:v>10.833870967741932</c:v>
                </c:pt>
                <c:pt idx="764">
                  <c:v>14.744999999999999</c:v>
                </c:pt>
                <c:pt idx="765">
                  <c:v>14.409677419354841</c:v>
                </c:pt>
                <c:pt idx="766">
                  <c:v>16.886666666666663</c:v>
                </c:pt>
                <c:pt idx="767">
                  <c:v>20.304838709677419</c:v>
                </c:pt>
                <c:pt idx="768">
                  <c:v>23.36774193548387</c:v>
                </c:pt>
                <c:pt idx="769">
                  <c:v>21.860714285714288</c:v>
                </c:pt>
                <c:pt idx="770">
                  <c:v>18.956451612903226</c:v>
                </c:pt>
                <c:pt idx="771">
                  <c:v>15.398333333333333</c:v>
                </c:pt>
                <c:pt idx="772">
                  <c:v>13.564516129032258</c:v>
                </c:pt>
                <c:pt idx="773">
                  <c:v>10.234999999999998</c:v>
                </c:pt>
                <c:pt idx="774">
                  <c:v>9.4580645161290331</c:v>
                </c:pt>
                <c:pt idx="775">
                  <c:v>8.9854838709677427</c:v>
                </c:pt>
                <c:pt idx="776">
                  <c:v>12.904999999999999</c:v>
                </c:pt>
                <c:pt idx="777">
                  <c:v>16.932258064516123</c:v>
                </c:pt>
                <c:pt idx="778">
                  <c:v>18.728333333333332</c:v>
                </c:pt>
                <c:pt idx="779">
                  <c:v>19.12419354838709</c:v>
                </c:pt>
                <c:pt idx="780">
                  <c:v>20.827419354838717</c:v>
                </c:pt>
                <c:pt idx="781">
                  <c:v>23.608928571428571</c:v>
                </c:pt>
                <c:pt idx="782">
                  <c:v>17.583870967741937</c:v>
                </c:pt>
                <c:pt idx="783">
                  <c:v>13.615000000000004</c:v>
                </c:pt>
                <c:pt idx="784">
                  <c:v>11.920967741935486</c:v>
                </c:pt>
                <c:pt idx="785">
                  <c:v>9.5299999999999976</c:v>
                </c:pt>
                <c:pt idx="786">
                  <c:v>8.2725806451612893</c:v>
                </c:pt>
                <c:pt idx="787">
                  <c:v>9.5483870967741957</c:v>
                </c:pt>
                <c:pt idx="788">
                  <c:v>11.246666666666666</c:v>
                </c:pt>
                <c:pt idx="789">
                  <c:v>18.745161290322581</c:v>
                </c:pt>
                <c:pt idx="790">
                  <c:v>18.708333333333329</c:v>
                </c:pt>
                <c:pt idx="791">
                  <c:v>22.935483870967747</c:v>
                </c:pt>
                <c:pt idx="792">
                  <c:v>22.961290322580645</c:v>
                </c:pt>
                <c:pt idx="793">
                  <c:v>21.344827586206897</c:v>
                </c:pt>
                <c:pt idx="794">
                  <c:v>20.798387096774199</c:v>
                </c:pt>
                <c:pt idx="795">
                  <c:v>16.39833333333333</c:v>
                </c:pt>
                <c:pt idx="796">
                  <c:v>13.774193548387098</c:v>
                </c:pt>
                <c:pt idx="797">
                  <c:v>9.8766666666666669</c:v>
                </c:pt>
                <c:pt idx="798">
                  <c:v>9.3241935483870968</c:v>
                </c:pt>
                <c:pt idx="799">
                  <c:v>9.9548387096774178</c:v>
                </c:pt>
                <c:pt idx="800">
                  <c:v>10.406666666666665</c:v>
                </c:pt>
                <c:pt idx="801">
                  <c:v>13.15322580645161</c:v>
                </c:pt>
                <c:pt idx="802">
                  <c:v>16.345000000000002</c:v>
                </c:pt>
                <c:pt idx="803">
                  <c:v>20.056451612903221</c:v>
                </c:pt>
                <c:pt idx="804">
                  <c:v>22.633870967741935</c:v>
                </c:pt>
                <c:pt idx="805">
                  <c:v>21.110714285714288</c:v>
                </c:pt>
                <c:pt idx="806">
                  <c:v>21.170967741935485</c:v>
                </c:pt>
                <c:pt idx="807">
                  <c:v>15.793333333333329</c:v>
                </c:pt>
                <c:pt idx="808">
                  <c:v>11.685483870967744</c:v>
                </c:pt>
                <c:pt idx="809">
                  <c:v>8.5299999999999994</c:v>
                </c:pt>
                <c:pt idx="810">
                  <c:v>9.9467741935483875</c:v>
                </c:pt>
                <c:pt idx="811">
                  <c:v>9.2564516129032253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F7-416B-8239-F3DEA3B4D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900312"/>
        <c:axId val="535896000"/>
      </c:scatterChart>
      <c:valAx>
        <c:axId val="535900312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6000"/>
        <c:crosses val="autoZero"/>
        <c:crossBetween val="midCat"/>
      </c:valAx>
      <c:valAx>
        <c:axId val="535896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0031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915837171296996E-2"/>
          <c:y val="9.2851851851851824E-2"/>
          <c:w val="0.1178833696319874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Value of Wi vs mappeti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Plots!$K$11:$K$136</c:f>
              <c:numCache>
                <c:formatCode>General</c:formatCode>
                <c:ptCount val="12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</c:numCache>
            </c:numRef>
          </c:xVal>
          <c:yVal>
            <c:numRef>
              <c:f>Plots!$L$11:$L$136</c:f>
              <c:numCache>
                <c:formatCode>General</c:formatCode>
                <c:ptCount val="126"/>
                <c:pt idx="0">
                  <c:v>0.21290000000000001</c:v>
                </c:pt>
                <c:pt idx="1">
                  <c:v>0.22217887</c:v>
                </c:pt>
                <c:pt idx="2">
                  <c:v>0.23140948000000003</c:v>
                </c:pt>
                <c:pt idx="3">
                  <c:v>0.24059183000000001</c:v>
                </c:pt>
                <c:pt idx="4">
                  <c:v>0.24972591999999999</c:v>
                </c:pt>
                <c:pt idx="5">
                  <c:v>0.25881175000000001</c:v>
                </c:pt>
                <c:pt idx="6">
                  <c:v>0.26784932</c:v>
                </c:pt>
                <c:pt idx="7">
                  <c:v>0.27683863000000003</c:v>
                </c:pt>
                <c:pt idx="8">
                  <c:v>0.28577968000000004</c:v>
                </c:pt>
                <c:pt idx="9">
                  <c:v>0.29467246999999996</c:v>
                </c:pt>
                <c:pt idx="10">
                  <c:v>0.30351700000000004</c:v>
                </c:pt>
                <c:pt idx="11">
                  <c:v>0.31231326999999998</c:v>
                </c:pt>
                <c:pt idx="12">
                  <c:v>0.32106128</c:v>
                </c:pt>
                <c:pt idx="13">
                  <c:v>0.32976103000000001</c:v>
                </c:pt>
                <c:pt idx="14">
                  <c:v>0.33841252000000005</c:v>
                </c:pt>
                <c:pt idx="15">
                  <c:v>0.34701575000000001</c:v>
                </c:pt>
                <c:pt idx="16">
                  <c:v>0.35557072000000001</c:v>
                </c:pt>
                <c:pt idx="17">
                  <c:v>0.36407743000000004</c:v>
                </c:pt>
                <c:pt idx="18">
                  <c:v>0.37253587999999999</c:v>
                </c:pt>
                <c:pt idx="19">
                  <c:v>0.38094607000000003</c:v>
                </c:pt>
                <c:pt idx="20">
                  <c:v>0.38930799999999999</c:v>
                </c:pt>
                <c:pt idx="21">
                  <c:v>0.39762167000000004</c:v>
                </c:pt>
                <c:pt idx="22">
                  <c:v>0.40588708000000001</c:v>
                </c:pt>
                <c:pt idx="23">
                  <c:v>0.41410423000000007</c:v>
                </c:pt>
                <c:pt idx="24">
                  <c:v>0.42227312</c:v>
                </c:pt>
                <c:pt idx="25">
                  <c:v>0.43039375000000002</c:v>
                </c:pt>
                <c:pt idx="26">
                  <c:v>0.43846612000000001</c:v>
                </c:pt>
                <c:pt idx="27">
                  <c:v>0.4464902300000001</c:v>
                </c:pt>
                <c:pt idx="28">
                  <c:v>0.45446608000000005</c:v>
                </c:pt>
                <c:pt idx="29">
                  <c:v>0.46239366999999998</c:v>
                </c:pt>
                <c:pt idx="30">
                  <c:v>0.47027300000000005</c:v>
                </c:pt>
                <c:pt idx="31">
                  <c:v>0.47810406999999999</c:v>
                </c:pt>
                <c:pt idx="32">
                  <c:v>0.48588688000000002</c:v>
                </c:pt>
                <c:pt idx="33">
                  <c:v>0.49362143000000003</c:v>
                </c:pt>
                <c:pt idx="34">
                  <c:v>0.50130772000000001</c:v>
                </c:pt>
                <c:pt idx="35">
                  <c:v>0.50894574999999997</c:v>
                </c:pt>
                <c:pt idx="36">
                  <c:v>0.51653551999999991</c:v>
                </c:pt>
                <c:pt idx="37">
                  <c:v>0.52407703000000005</c:v>
                </c:pt>
                <c:pt idx="38">
                  <c:v>0.53157027999999995</c:v>
                </c:pt>
                <c:pt idx="39">
                  <c:v>0.53901527000000005</c:v>
                </c:pt>
                <c:pt idx="40">
                  <c:v>0.54641200000000001</c:v>
                </c:pt>
                <c:pt idx="41">
                  <c:v>0.55376046999999995</c:v>
                </c:pt>
                <c:pt idx="42">
                  <c:v>0.56106067999999998</c:v>
                </c:pt>
                <c:pt idx="43">
                  <c:v>0.5683126300000001</c:v>
                </c:pt>
                <c:pt idx="44">
                  <c:v>0.57551631999999997</c:v>
                </c:pt>
                <c:pt idx="45">
                  <c:v>0.58267175000000004</c:v>
                </c:pt>
                <c:pt idx="46">
                  <c:v>0.58977891999999998</c:v>
                </c:pt>
                <c:pt idx="47">
                  <c:v>0.59683783000000001</c:v>
                </c:pt>
                <c:pt idx="48">
                  <c:v>0.60384848000000002</c:v>
                </c:pt>
                <c:pt idx="49">
                  <c:v>0.61081087000000001</c:v>
                </c:pt>
                <c:pt idx="50">
                  <c:v>0.61772500000000008</c:v>
                </c:pt>
                <c:pt idx="51">
                  <c:v>0.62459087000000002</c:v>
                </c:pt>
                <c:pt idx="52">
                  <c:v>0.63140848000000005</c:v>
                </c:pt>
                <c:pt idx="53">
                  <c:v>0.63817783000000006</c:v>
                </c:pt>
                <c:pt idx="54">
                  <c:v>0.64489892000000004</c:v>
                </c:pt>
                <c:pt idx="55">
                  <c:v>0.65157175000000001</c:v>
                </c:pt>
                <c:pt idx="56">
                  <c:v>0.65819632000000006</c:v>
                </c:pt>
                <c:pt idx="57">
                  <c:v>0.66477262999999998</c:v>
                </c:pt>
                <c:pt idx="58">
                  <c:v>0.67130067999999998</c:v>
                </c:pt>
                <c:pt idx="59">
                  <c:v>0.67778046999999997</c:v>
                </c:pt>
                <c:pt idx="60">
                  <c:v>0.68421200000000004</c:v>
                </c:pt>
                <c:pt idx="61">
                  <c:v>0.69059526999999998</c:v>
                </c:pt>
                <c:pt idx="62">
                  <c:v>0.69693028000000001</c:v>
                </c:pt>
                <c:pt idx="63">
                  <c:v>0.70321702999999991</c:v>
                </c:pt>
                <c:pt idx="64">
                  <c:v>0.70945552000000001</c:v>
                </c:pt>
                <c:pt idx="65">
                  <c:v>0.71564574999999997</c:v>
                </c:pt>
                <c:pt idx="66">
                  <c:v>0.72178772000000002</c:v>
                </c:pt>
                <c:pt idx="67">
                  <c:v>0.72788142999999994</c:v>
                </c:pt>
                <c:pt idx="68">
                  <c:v>0.73392688000000006</c:v>
                </c:pt>
                <c:pt idx="69">
                  <c:v>0.73992407000000004</c:v>
                </c:pt>
                <c:pt idx="70">
                  <c:v>0.74587300000000001</c:v>
                </c:pt>
                <c:pt idx="71">
                  <c:v>0.75177366999999995</c:v>
                </c:pt>
                <c:pt idx="72">
                  <c:v>0.75762607999999998</c:v>
                </c:pt>
                <c:pt idx="73">
                  <c:v>0.76343022999999999</c:v>
                </c:pt>
                <c:pt idx="74">
                  <c:v>0.76918611999999997</c:v>
                </c:pt>
                <c:pt idx="75">
                  <c:v>0.77489375000000005</c:v>
                </c:pt>
                <c:pt idx="76">
                  <c:v>0.78055311999999999</c:v>
                </c:pt>
                <c:pt idx="77">
                  <c:v>0.78616423000000002</c:v>
                </c:pt>
                <c:pt idx="78">
                  <c:v>0.79172708000000003</c:v>
                </c:pt>
                <c:pt idx="79">
                  <c:v>0.79724167000000001</c:v>
                </c:pt>
                <c:pt idx="80">
                  <c:v>0.80270799999999998</c:v>
                </c:pt>
                <c:pt idx="81">
                  <c:v>0.80812607000000003</c:v>
                </c:pt>
                <c:pt idx="82">
                  <c:v>0.81349587999999995</c:v>
                </c:pt>
                <c:pt idx="83">
                  <c:v>0.81881742999999996</c:v>
                </c:pt>
                <c:pt idx="84">
                  <c:v>0.82409072000000005</c:v>
                </c:pt>
                <c:pt idx="85">
                  <c:v>0.82931575000000002</c:v>
                </c:pt>
                <c:pt idx="86">
                  <c:v>0.83449252000000007</c:v>
                </c:pt>
                <c:pt idx="87">
                  <c:v>0.8396210300000001</c:v>
                </c:pt>
                <c:pt idx="88">
                  <c:v>0.84470128000000022</c:v>
                </c:pt>
                <c:pt idx="89">
                  <c:v>0.84973326999999998</c:v>
                </c:pt>
                <c:pt idx="90">
                  <c:v>0.85471700000000006</c:v>
                </c:pt>
                <c:pt idx="91">
                  <c:v>0.85965247000000011</c:v>
                </c:pt>
                <c:pt idx="92">
                  <c:v>0.86453968000000014</c:v>
                </c:pt>
                <c:pt idx="93">
                  <c:v>0.86937862999999993</c:v>
                </c:pt>
                <c:pt idx="94">
                  <c:v>0.87416932000000003</c:v>
                </c:pt>
                <c:pt idx="95">
                  <c:v>0.87891174999999988</c:v>
                </c:pt>
                <c:pt idx="96">
                  <c:v>0.88360591999999993</c:v>
                </c:pt>
                <c:pt idx="97">
                  <c:v>0.88825183000000008</c:v>
                </c:pt>
                <c:pt idx="98">
                  <c:v>0.89284948000000008</c:v>
                </c:pt>
                <c:pt idx="99">
                  <c:v>0.89739886999999996</c:v>
                </c:pt>
                <c:pt idx="100">
                  <c:v>0.90190000000000003</c:v>
                </c:pt>
                <c:pt idx="101">
                  <c:v>0.90635287000000009</c:v>
                </c:pt>
                <c:pt idx="102">
                  <c:v>0.91075748000000012</c:v>
                </c:pt>
                <c:pt idx="103">
                  <c:v>0.91511383000000013</c:v>
                </c:pt>
                <c:pt idx="104">
                  <c:v>0.91942192</c:v>
                </c:pt>
                <c:pt idx="105">
                  <c:v>0.92368175000000008</c:v>
                </c:pt>
                <c:pt idx="106">
                  <c:v>0.92789332000000013</c:v>
                </c:pt>
                <c:pt idx="107">
                  <c:v>0.93205663000000016</c:v>
                </c:pt>
                <c:pt idx="108">
                  <c:v>0.93617168000000017</c:v>
                </c:pt>
                <c:pt idx="109">
                  <c:v>0.94023847000000016</c:v>
                </c:pt>
                <c:pt idx="110">
                  <c:v>0.94425700000000012</c:v>
                </c:pt>
                <c:pt idx="111">
                  <c:v>0.94822727000000018</c:v>
                </c:pt>
                <c:pt idx="112">
                  <c:v>0.95214928000000021</c:v>
                </c:pt>
                <c:pt idx="113">
                  <c:v>0.95602303</c:v>
                </c:pt>
                <c:pt idx="114">
                  <c:v>0.95984851999999998</c:v>
                </c:pt>
                <c:pt idx="115">
                  <c:v>0.96362575000000006</c:v>
                </c:pt>
                <c:pt idx="116">
                  <c:v>0.96735472000000011</c:v>
                </c:pt>
                <c:pt idx="117">
                  <c:v>0.97103543000000014</c:v>
                </c:pt>
                <c:pt idx="118">
                  <c:v>0.97466788000000004</c:v>
                </c:pt>
                <c:pt idx="119">
                  <c:v>0.97825207000000014</c:v>
                </c:pt>
                <c:pt idx="120">
                  <c:v>0.98178800000000011</c:v>
                </c:pt>
                <c:pt idx="121">
                  <c:v>0.98527567000000027</c:v>
                </c:pt>
                <c:pt idx="122">
                  <c:v>0.98871507999999997</c:v>
                </c:pt>
                <c:pt idx="123">
                  <c:v>0.99210623000000009</c:v>
                </c:pt>
                <c:pt idx="124">
                  <c:v>0.99544912000000019</c:v>
                </c:pt>
                <c:pt idx="125">
                  <c:v>0.99874375000000026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653-4DFF-BB8C-7AD79BE2A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65336"/>
        <c:axId val="537166120"/>
      </c:scatterChart>
      <c:valAx>
        <c:axId val="53716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mappeti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6120"/>
        <c:crosses val="autoZero"/>
        <c:crossBetween val="midCat"/>
      </c:valAx>
      <c:valAx>
        <c:axId val="53716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65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Value of mappeti</a:t>
            </a:r>
            <a:r>
              <a:rPr lang="en-AU" baseline="0"/>
              <a:t> aross rainfall at indicated PET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Plots!$S$11</c:f>
              <c:strCache>
                <c:ptCount val="1"/>
                <c:pt idx="0">
                  <c:v>40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Plots!$P$12:$P$137</c:f>
              <c:numCache>
                <c:formatCode>General</c:formatCode>
                <c:ptCount val="12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Plots!$S$12:$S$137</c:f>
              <c:numCache>
                <c:formatCode>General</c:formatCode>
                <c:ptCount val="126"/>
                <c:pt idx="0">
                  <c:v>2.5000000000000001E-2</c:v>
                </c:pt>
                <c:pt idx="1">
                  <c:v>0.125</c:v>
                </c:pt>
                <c:pt idx="2">
                  <c:v>0.25</c:v>
                </c:pt>
                <c:pt idx="3">
                  <c:v>0.375</c:v>
                </c:pt>
                <c:pt idx="4">
                  <c:v>0.5</c:v>
                </c:pt>
                <c:pt idx="5">
                  <c:v>0.625</c:v>
                </c:pt>
                <c:pt idx="6">
                  <c:v>0.75</c:v>
                </c:pt>
                <c:pt idx="7">
                  <c:v>0.875</c:v>
                </c:pt>
                <c:pt idx="8">
                  <c:v>1</c:v>
                </c:pt>
                <c:pt idx="9">
                  <c:v>1.125</c:v>
                </c:pt>
                <c:pt idx="10">
                  <c:v>1.25</c:v>
                </c:pt>
                <c:pt idx="11">
                  <c:v>1.25</c:v>
                </c:pt>
                <c:pt idx="12">
                  <c:v>1.25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1.25</c:v>
                </c:pt>
                <c:pt idx="21">
                  <c:v>1.25</c:v>
                </c:pt>
                <c:pt idx="22">
                  <c:v>1.25</c:v>
                </c:pt>
                <c:pt idx="23">
                  <c:v>1.25</c:v>
                </c:pt>
                <c:pt idx="24">
                  <c:v>1.25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659-4DAB-9BED-2A4FA651CDA9}"/>
            </c:ext>
          </c:extLst>
        </c:ser>
        <c:ser>
          <c:idx val="1"/>
          <c:order val="1"/>
          <c:tx>
            <c:strRef>
              <c:f>Plots!$V$11</c:f>
              <c:strCache>
                <c:ptCount val="1"/>
                <c:pt idx="0">
                  <c:v>100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Plots!$V$12:$V$112</c:f>
              <c:numCache>
                <c:formatCode>General</c:formatCode>
                <c:ptCount val="10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1.25</c:v>
                </c:pt>
                <c:pt idx="27">
                  <c:v>1.25</c:v>
                </c:pt>
                <c:pt idx="28">
                  <c:v>1.25</c:v>
                </c:pt>
                <c:pt idx="29">
                  <c:v>1.25</c:v>
                </c:pt>
                <c:pt idx="30">
                  <c:v>1.25</c:v>
                </c:pt>
                <c:pt idx="31">
                  <c:v>1.25</c:v>
                </c:pt>
                <c:pt idx="32">
                  <c:v>1.25</c:v>
                </c:pt>
                <c:pt idx="33">
                  <c:v>1.25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1.25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659-4DAB-9BED-2A4FA651CDA9}"/>
            </c:ext>
          </c:extLst>
        </c:ser>
        <c:ser>
          <c:idx val="2"/>
          <c:order val="2"/>
          <c:tx>
            <c:strRef>
              <c:f>Plots!$AA$11</c:f>
              <c:strCache>
                <c:ptCount val="1"/>
                <c:pt idx="0">
                  <c:v>200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Plots!$AA$12:$AA$112</c:f>
              <c:numCache>
                <c:formatCode>General</c:formatCode>
                <c:ptCount val="101"/>
                <c:pt idx="0">
                  <c:v>5.0000000000000001E-3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0.125</c:v>
                </c:pt>
                <c:pt idx="6">
                  <c:v>0.15</c:v>
                </c:pt>
                <c:pt idx="7">
                  <c:v>0.17499999999999999</c:v>
                </c:pt>
                <c:pt idx="8">
                  <c:v>0.2</c:v>
                </c:pt>
                <c:pt idx="9">
                  <c:v>0.22500000000000001</c:v>
                </c:pt>
                <c:pt idx="10">
                  <c:v>0.25</c:v>
                </c:pt>
                <c:pt idx="11">
                  <c:v>0.27500000000000002</c:v>
                </c:pt>
                <c:pt idx="12">
                  <c:v>0.3</c:v>
                </c:pt>
                <c:pt idx="13">
                  <c:v>0.32500000000000001</c:v>
                </c:pt>
                <c:pt idx="14">
                  <c:v>0.35</c:v>
                </c:pt>
                <c:pt idx="15">
                  <c:v>0.375</c:v>
                </c:pt>
                <c:pt idx="16">
                  <c:v>0.4</c:v>
                </c:pt>
                <c:pt idx="17">
                  <c:v>0.42499999999999999</c:v>
                </c:pt>
                <c:pt idx="18">
                  <c:v>0.45</c:v>
                </c:pt>
                <c:pt idx="19">
                  <c:v>0.47499999999999998</c:v>
                </c:pt>
                <c:pt idx="20">
                  <c:v>0.5</c:v>
                </c:pt>
                <c:pt idx="21">
                  <c:v>0.52500000000000002</c:v>
                </c:pt>
                <c:pt idx="22">
                  <c:v>0.55000000000000004</c:v>
                </c:pt>
                <c:pt idx="23">
                  <c:v>0.57499999999999996</c:v>
                </c:pt>
                <c:pt idx="24">
                  <c:v>0.6</c:v>
                </c:pt>
                <c:pt idx="25">
                  <c:v>0.625</c:v>
                </c:pt>
                <c:pt idx="26">
                  <c:v>0.65</c:v>
                </c:pt>
                <c:pt idx="27">
                  <c:v>0.67500000000000004</c:v>
                </c:pt>
                <c:pt idx="28">
                  <c:v>0.7</c:v>
                </c:pt>
                <c:pt idx="29">
                  <c:v>0.72499999999999998</c:v>
                </c:pt>
                <c:pt idx="30">
                  <c:v>0.75</c:v>
                </c:pt>
                <c:pt idx="31">
                  <c:v>0.77500000000000002</c:v>
                </c:pt>
                <c:pt idx="32">
                  <c:v>0.8</c:v>
                </c:pt>
                <c:pt idx="33">
                  <c:v>0.82499999999999996</c:v>
                </c:pt>
                <c:pt idx="34">
                  <c:v>0.85</c:v>
                </c:pt>
                <c:pt idx="35">
                  <c:v>0.875</c:v>
                </c:pt>
                <c:pt idx="36">
                  <c:v>0.9</c:v>
                </c:pt>
                <c:pt idx="37">
                  <c:v>0.92500000000000004</c:v>
                </c:pt>
                <c:pt idx="38">
                  <c:v>0.95</c:v>
                </c:pt>
                <c:pt idx="39">
                  <c:v>0.97499999999999998</c:v>
                </c:pt>
                <c:pt idx="40">
                  <c:v>1</c:v>
                </c:pt>
                <c:pt idx="41">
                  <c:v>1.0249999999999999</c:v>
                </c:pt>
                <c:pt idx="42">
                  <c:v>1.05</c:v>
                </c:pt>
                <c:pt idx="43">
                  <c:v>1.075</c:v>
                </c:pt>
                <c:pt idx="44">
                  <c:v>1.1000000000000001</c:v>
                </c:pt>
                <c:pt idx="45">
                  <c:v>1.125</c:v>
                </c:pt>
                <c:pt idx="46">
                  <c:v>1.1499999999999999</c:v>
                </c:pt>
                <c:pt idx="47">
                  <c:v>1.175</c:v>
                </c:pt>
                <c:pt idx="48">
                  <c:v>1.2</c:v>
                </c:pt>
                <c:pt idx="49">
                  <c:v>1.2250000000000001</c:v>
                </c:pt>
                <c:pt idx="50">
                  <c:v>1.25</c:v>
                </c:pt>
                <c:pt idx="51">
                  <c:v>1.25</c:v>
                </c:pt>
                <c:pt idx="52">
                  <c:v>1.25</c:v>
                </c:pt>
                <c:pt idx="53">
                  <c:v>1.25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1.25</c:v>
                </c:pt>
                <c:pt idx="61">
                  <c:v>1.25</c:v>
                </c:pt>
                <c:pt idx="62">
                  <c:v>1.25</c:v>
                </c:pt>
                <c:pt idx="63">
                  <c:v>1.25</c:v>
                </c:pt>
                <c:pt idx="64">
                  <c:v>1.25</c:v>
                </c:pt>
                <c:pt idx="65">
                  <c:v>1.25</c:v>
                </c:pt>
                <c:pt idx="66">
                  <c:v>1.25</c:v>
                </c:pt>
                <c:pt idx="67">
                  <c:v>1.25</c:v>
                </c:pt>
                <c:pt idx="68">
                  <c:v>1.25</c:v>
                </c:pt>
                <c:pt idx="69">
                  <c:v>1.25</c:v>
                </c:pt>
                <c:pt idx="70">
                  <c:v>1.25</c:v>
                </c:pt>
                <c:pt idx="71">
                  <c:v>1.25</c:v>
                </c:pt>
                <c:pt idx="72">
                  <c:v>1.25</c:v>
                </c:pt>
                <c:pt idx="73">
                  <c:v>1.25</c:v>
                </c:pt>
                <c:pt idx="74">
                  <c:v>1.25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659-4DAB-9BED-2A4FA651CDA9}"/>
            </c:ext>
          </c:extLst>
        </c:ser>
        <c:ser>
          <c:idx val="3"/>
          <c:order val="3"/>
          <c:tx>
            <c:strRef>
              <c:f>Plots!$AF$11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Plots!$AF$12:$AF$112</c:f>
              <c:numCache>
                <c:formatCode>General</c:formatCode>
                <c:ptCount val="101"/>
                <c:pt idx="0">
                  <c:v>3.3333333333333335E-3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1.25</c:v>
                </c:pt>
                <c:pt idx="81">
                  <c:v>1.25</c:v>
                </c:pt>
                <c:pt idx="82">
                  <c:v>1.25</c:v>
                </c:pt>
                <c:pt idx="83">
                  <c:v>1.25</c:v>
                </c:pt>
                <c:pt idx="84">
                  <c:v>1.25</c:v>
                </c:pt>
                <c:pt idx="85">
                  <c:v>1.25</c:v>
                </c:pt>
                <c:pt idx="86">
                  <c:v>1.25</c:v>
                </c:pt>
                <c:pt idx="87">
                  <c:v>1.25</c:v>
                </c:pt>
                <c:pt idx="88">
                  <c:v>1.25</c:v>
                </c:pt>
                <c:pt idx="89">
                  <c:v>1.25</c:v>
                </c:pt>
                <c:pt idx="90">
                  <c:v>1.25</c:v>
                </c:pt>
                <c:pt idx="91">
                  <c:v>1.25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>
                  <c:v>1.25</c:v>
                </c:pt>
                <c:pt idx="97">
                  <c:v>1.25</c:v>
                </c:pt>
                <c:pt idx="98">
                  <c:v>1.25</c:v>
                </c:pt>
                <c:pt idx="99">
                  <c:v>1.25</c:v>
                </c:pt>
                <c:pt idx="100">
                  <c:v>1.25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659-4DAB-9BED-2A4FA651CDA9}"/>
            </c:ext>
          </c:extLst>
        </c:ser>
        <c:ser>
          <c:idx val="4"/>
          <c:order val="4"/>
          <c:tx>
            <c:strRef>
              <c:f>Plots!$AK$11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Plots!$P$12:$P$112</c:f>
              <c:numCache>
                <c:formatCode>General</c:formatCode>
                <c:ptCount val="101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Plots!$AK$12:$AK$112</c:f>
              <c:numCache>
                <c:formatCode>General</c:formatCode>
                <c:ptCount val="101"/>
                <c:pt idx="0">
                  <c:v>2.5000000000000001E-3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3.7499999999999999E-2</c:v>
                </c:pt>
                <c:pt idx="4">
                  <c:v>0.05</c:v>
                </c:pt>
                <c:pt idx="5">
                  <c:v>6.25E-2</c:v>
                </c:pt>
                <c:pt idx="6">
                  <c:v>7.4999999999999997E-2</c:v>
                </c:pt>
                <c:pt idx="7">
                  <c:v>8.7499999999999994E-2</c:v>
                </c:pt>
                <c:pt idx="8">
                  <c:v>0.1</c:v>
                </c:pt>
                <c:pt idx="9">
                  <c:v>0.1125</c:v>
                </c:pt>
                <c:pt idx="10">
                  <c:v>0.125</c:v>
                </c:pt>
                <c:pt idx="11">
                  <c:v>0.13750000000000001</c:v>
                </c:pt>
                <c:pt idx="12">
                  <c:v>0.15</c:v>
                </c:pt>
                <c:pt idx="13">
                  <c:v>0.16250000000000001</c:v>
                </c:pt>
                <c:pt idx="14">
                  <c:v>0.17499999999999999</c:v>
                </c:pt>
                <c:pt idx="15">
                  <c:v>0.1875</c:v>
                </c:pt>
                <c:pt idx="16">
                  <c:v>0.2</c:v>
                </c:pt>
                <c:pt idx="17">
                  <c:v>0.21249999999999999</c:v>
                </c:pt>
                <c:pt idx="18">
                  <c:v>0.22500000000000001</c:v>
                </c:pt>
                <c:pt idx="19">
                  <c:v>0.23749999999999999</c:v>
                </c:pt>
                <c:pt idx="20">
                  <c:v>0.25</c:v>
                </c:pt>
                <c:pt idx="21">
                  <c:v>0.26250000000000001</c:v>
                </c:pt>
                <c:pt idx="22">
                  <c:v>0.27500000000000002</c:v>
                </c:pt>
                <c:pt idx="23">
                  <c:v>0.28749999999999998</c:v>
                </c:pt>
                <c:pt idx="24">
                  <c:v>0.3</c:v>
                </c:pt>
                <c:pt idx="25">
                  <c:v>0.3125</c:v>
                </c:pt>
                <c:pt idx="26">
                  <c:v>0.32500000000000001</c:v>
                </c:pt>
                <c:pt idx="27">
                  <c:v>0.33750000000000002</c:v>
                </c:pt>
                <c:pt idx="28">
                  <c:v>0.35</c:v>
                </c:pt>
                <c:pt idx="29">
                  <c:v>0.36249999999999999</c:v>
                </c:pt>
                <c:pt idx="30">
                  <c:v>0.375</c:v>
                </c:pt>
                <c:pt idx="31">
                  <c:v>0.38750000000000001</c:v>
                </c:pt>
                <c:pt idx="32">
                  <c:v>0.4</c:v>
                </c:pt>
                <c:pt idx="33">
                  <c:v>0.41249999999999998</c:v>
                </c:pt>
                <c:pt idx="34">
                  <c:v>0.42499999999999999</c:v>
                </c:pt>
                <c:pt idx="35">
                  <c:v>0.4375</c:v>
                </c:pt>
                <c:pt idx="36">
                  <c:v>0.45</c:v>
                </c:pt>
                <c:pt idx="37">
                  <c:v>0.46250000000000002</c:v>
                </c:pt>
                <c:pt idx="38">
                  <c:v>0.47499999999999998</c:v>
                </c:pt>
                <c:pt idx="39">
                  <c:v>0.48749999999999999</c:v>
                </c:pt>
                <c:pt idx="40">
                  <c:v>0.5</c:v>
                </c:pt>
                <c:pt idx="41">
                  <c:v>0.51249999999999996</c:v>
                </c:pt>
                <c:pt idx="42">
                  <c:v>0.52500000000000002</c:v>
                </c:pt>
                <c:pt idx="43">
                  <c:v>0.53749999999999998</c:v>
                </c:pt>
                <c:pt idx="44">
                  <c:v>0.55000000000000004</c:v>
                </c:pt>
                <c:pt idx="45">
                  <c:v>0.5625</c:v>
                </c:pt>
                <c:pt idx="46">
                  <c:v>0.57499999999999996</c:v>
                </c:pt>
                <c:pt idx="47">
                  <c:v>0.58750000000000002</c:v>
                </c:pt>
                <c:pt idx="48">
                  <c:v>0.6</c:v>
                </c:pt>
                <c:pt idx="49">
                  <c:v>0.61250000000000004</c:v>
                </c:pt>
                <c:pt idx="50">
                  <c:v>0.625</c:v>
                </c:pt>
                <c:pt idx="51">
                  <c:v>0.63749999999999996</c:v>
                </c:pt>
                <c:pt idx="52">
                  <c:v>0.65</c:v>
                </c:pt>
                <c:pt idx="53">
                  <c:v>0.66249999999999998</c:v>
                </c:pt>
                <c:pt idx="54">
                  <c:v>0.67500000000000004</c:v>
                </c:pt>
                <c:pt idx="55">
                  <c:v>0.6875</c:v>
                </c:pt>
                <c:pt idx="56">
                  <c:v>0.7</c:v>
                </c:pt>
                <c:pt idx="57">
                  <c:v>0.71250000000000002</c:v>
                </c:pt>
                <c:pt idx="58">
                  <c:v>0.72499999999999998</c:v>
                </c:pt>
                <c:pt idx="59">
                  <c:v>0.73750000000000004</c:v>
                </c:pt>
                <c:pt idx="60">
                  <c:v>0.75</c:v>
                </c:pt>
                <c:pt idx="61">
                  <c:v>0.76249999999999996</c:v>
                </c:pt>
                <c:pt idx="62">
                  <c:v>0.77500000000000002</c:v>
                </c:pt>
                <c:pt idx="63">
                  <c:v>0.78749999999999998</c:v>
                </c:pt>
                <c:pt idx="64">
                  <c:v>0.8</c:v>
                </c:pt>
                <c:pt idx="65">
                  <c:v>0.8125</c:v>
                </c:pt>
                <c:pt idx="66">
                  <c:v>0.82499999999999996</c:v>
                </c:pt>
                <c:pt idx="67">
                  <c:v>0.83750000000000002</c:v>
                </c:pt>
                <c:pt idx="68">
                  <c:v>0.85</c:v>
                </c:pt>
                <c:pt idx="69">
                  <c:v>0.86250000000000004</c:v>
                </c:pt>
                <c:pt idx="70">
                  <c:v>0.875</c:v>
                </c:pt>
                <c:pt idx="71">
                  <c:v>0.88749999999999996</c:v>
                </c:pt>
                <c:pt idx="72">
                  <c:v>0.9</c:v>
                </c:pt>
                <c:pt idx="73">
                  <c:v>0.91249999999999998</c:v>
                </c:pt>
                <c:pt idx="74">
                  <c:v>0.92500000000000004</c:v>
                </c:pt>
                <c:pt idx="75">
                  <c:v>0.9375</c:v>
                </c:pt>
                <c:pt idx="76">
                  <c:v>0.95</c:v>
                </c:pt>
                <c:pt idx="77">
                  <c:v>0.96250000000000002</c:v>
                </c:pt>
                <c:pt idx="78">
                  <c:v>0.97499999999999998</c:v>
                </c:pt>
                <c:pt idx="79">
                  <c:v>0.98750000000000004</c:v>
                </c:pt>
                <c:pt idx="80">
                  <c:v>1</c:v>
                </c:pt>
                <c:pt idx="81">
                  <c:v>1.0125</c:v>
                </c:pt>
                <c:pt idx="82">
                  <c:v>1.0249999999999999</c:v>
                </c:pt>
                <c:pt idx="83">
                  <c:v>1.0375000000000001</c:v>
                </c:pt>
                <c:pt idx="84">
                  <c:v>1.05</c:v>
                </c:pt>
                <c:pt idx="85">
                  <c:v>1.0625</c:v>
                </c:pt>
                <c:pt idx="86">
                  <c:v>1.075</c:v>
                </c:pt>
                <c:pt idx="87">
                  <c:v>1.0874999999999999</c:v>
                </c:pt>
                <c:pt idx="88">
                  <c:v>1.1000000000000001</c:v>
                </c:pt>
                <c:pt idx="89">
                  <c:v>1.1125</c:v>
                </c:pt>
                <c:pt idx="90">
                  <c:v>1.125</c:v>
                </c:pt>
                <c:pt idx="91">
                  <c:v>1.1375</c:v>
                </c:pt>
                <c:pt idx="92">
                  <c:v>1.1499999999999999</c:v>
                </c:pt>
                <c:pt idx="93">
                  <c:v>1.1625000000000001</c:v>
                </c:pt>
                <c:pt idx="94">
                  <c:v>1.175</c:v>
                </c:pt>
                <c:pt idx="95">
                  <c:v>1.1875</c:v>
                </c:pt>
                <c:pt idx="96">
                  <c:v>1.2</c:v>
                </c:pt>
                <c:pt idx="97">
                  <c:v>1.2124999999999999</c:v>
                </c:pt>
                <c:pt idx="98">
                  <c:v>1.2250000000000001</c:v>
                </c:pt>
                <c:pt idx="99">
                  <c:v>1.2375</c:v>
                </c:pt>
                <c:pt idx="100">
                  <c:v>1.25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9659-4DAB-9BED-2A4FA651C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0824"/>
        <c:axId val="537171608"/>
      </c:scatterChart>
      <c:valAx>
        <c:axId val="537170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Rainfall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71608"/>
        <c:crosses val="autoZero"/>
        <c:crossBetween val="midCat"/>
      </c:valAx>
      <c:valAx>
        <c:axId val="537171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mappeti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70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T</a:t>
            </a:r>
            <a:r>
              <a:rPr lang="en-AU" sz="1200" baseline="-25000"/>
              <a:t>i</a:t>
            </a:r>
          </a:p>
        </c:rich>
      </c:tx>
      <c:layout>
        <c:manualLayout>
          <c:xMode val="edge"/>
          <c:yMode val="edge"/>
          <c:x val="0.40268610040766178"/>
          <c:y val="9.799382716049383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Data'!$G$5</c:f>
              <c:strCache>
                <c:ptCount val="1"/>
                <c:pt idx="0">
                  <c:v>Ti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Data'!$G$6:$G$817</c:f>
              <c:numCache>
                <c:formatCode>0.000</c:formatCode>
                <c:ptCount val="812"/>
                <c:pt idx="0">
                  <c:v>0.58676972773436931</c:v>
                </c:pt>
                <c:pt idx="1">
                  <c:v>0.58686068456835683</c:v>
                </c:pt>
                <c:pt idx="2">
                  <c:v>0.49379416110724872</c:v>
                </c:pt>
                <c:pt idx="3">
                  <c:v>0.40695337621061717</c:v>
                </c:pt>
                <c:pt idx="4">
                  <c:v>0.2988839280487095</c:v>
                </c:pt>
                <c:pt idx="5">
                  <c:v>0.1728182369770124</c:v>
                </c:pt>
                <c:pt idx="6">
                  <c:v>0.17362053084746867</c:v>
                </c:pt>
                <c:pt idx="7">
                  <c:v>0.18322569805024197</c:v>
                </c:pt>
                <c:pt idx="8">
                  <c:v>0.26313236671506679</c:v>
                </c:pt>
                <c:pt idx="9">
                  <c:v>0.32271455334790244</c:v>
                </c:pt>
                <c:pt idx="10">
                  <c:v>0.48365243033081573</c:v>
                </c:pt>
                <c:pt idx="11">
                  <c:v>0.66766050913294694</c:v>
                </c:pt>
                <c:pt idx="12">
                  <c:v>0.76397794551001963</c:v>
                </c:pt>
                <c:pt idx="13">
                  <c:v>0.6620930532015995</c:v>
                </c:pt>
                <c:pt idx="14">
                  <c:v>0.59404493887834231</c:v>
                </c:pt>
                <c:pt idx="15">
                  <c:v>0.32238054237388525</c:v>
                </c:pt>
                <c:pt idx="16">
                  <c:v>0.25845892495956363</c:v>
                </c:pt>
                <c:pt idx="17">
                  <c:v>0.19837977151818936</c:v>
                </c:pt>
                <c:pt idx="18">
                  <c:v>0.15975834918336873</c:v>
                </c:pt>
                <c:pt idx="19">
                  <c:v>0.15196850527146227</c:v>
                </c:pt>
                <c:pt idx="20">
                  <c:v>0.24576621199935847</c:v>
                </c:pt>
                <c:pt idx="21">
                  <c:v>0.32119771974575162</c:v>
                </c:pt>
                <c:pt idx="22">
                  <c:v>0.43941228949314443</c:v>
                </c:pt>
                <c:pt idx="23">
                  <c:v>0.59077147345725245</c:v>
                </c:pt>
                <c:pt idx="24">
                  <c:v>0.62199859387649226</c:v>
                </c:pt>
                <c:pt idx="25">
                  <c:v>0.52602053574108554</c:v>
                </c:pt>
                <c:pt idx="26">
                  <c:v>0.55730525223458993</c:v>
                </c:pt>
                <c:pt idx="27">
                  <c:v>0.29808655233471387</c:v>
                </c:pt>
                <c:pt idx="28">
                  <c:v>0.23184931705454748</c:v>
                </c:pt>
                <c:pt idx="29">
                  <c:v>0.19767110845418701</c:v>
                </c:pt>
                <c:pt idx="30">
                  <c:v>0.13897868375661621</c:v>
                </c:pt>
                <c:pt idx="31">
                  <c:v>0.15975834918336873</c:v>
                </c:pt>
                <c:pt idx="32">
                  <c:v>0.23906803873049262</c:v>
                </c:pt>
                <c:pt idx="33">
                  <c:v>0.28904645725067196</c:v>
                </c:pt>
                <c:pt idx="34">
                  <c:v>0.3849258149289414</c:v>
                </c:pt>
                <c:pt idx="35">
                  <c:v>0.49987269549492186</c:v>
                </c:pt>
                <c:pt idx="36">
                  <c:v>0.61257363664480169</c:v>
                </c:pt>
                <c:pt idx="37">
                  <c:v>0.61542369608411929</c:v>
                </c:pt>
                <c:pt idx="38">
                  <c:v>0.60603922231887419</c:v>
                </c:pt>
                <c:pt idx="39">
                  <c:v>0.43015145768572433</c:v>
                </c:pt>
                <c:pt idx="40">
                  <c:v>0.25684627893191786</c:v>
                </c:pt>
                <c:pt idx="41">
                  <c:v>0.19532073141726397</c:v>
                </c:pt>
                <c:pt idx="42">
                  <c:v>0.16598078817871162</c:v>
                </c:pt>
                <c:pt idx="43">
                  <c:v>0.16055212966328869</c:v>
                </c:pt>
                <c:pt idx="44">
                  <c:v>0.22370167967707882</c:v>
                </c:pt>
                <c:pt idx="45">
                  <c:v>0.31097924774042873</c:v>
                </c:pt>
                <c:pt idx="46">
                  <c:v>0.40660552085094476</c:v>
                </c:pt>
                <c:pt idx="47">
                  <c:v>0.52468800251163095</c:v>
                </c:pt>
                <c:pt idx="48">
                  <c:v>0.65300454526970853</c:v>
                </c:pt>
                <c:pt idx="49">
                  <c:v>0.49512089808928761</c:v>
                </c:pt>
                <c:pt idx="50">
                  <c:v>0.45840113793354964</c:v>
                </c:pt>
                <c:pt idx="51">
                  <c:v>0.39898157555864944</c:v>
                </c:pt>
                <c:pt idx="52">
                  <c:v>0.26278788710390061</c:v>
                </c:pt>
                <c:pt idx="53">
                  <c:v>0.17695374608741768</c:v>
                </c:pt>
                <c:pt idx="54">
                  <c:v>0.16577752921841749</c:v>
                </c:pt>
                <c:pt idx="55">
                  <c:v>0.18431423044317133</c:v>
                </c:pt>
                <c:pt idx="56">
                  <c:v>0.2425372835066211</c:v>
                </c:pt>
                <c:pt idx="57">
                  <c:v>0.34651683688990637</c:v>
                </c:pt>
                <c:pt idx="58">
                  <c:v>0.44729816902048369</c:v>
                </c:pt>
                <c:pt idx="59">
                  <c:v>0.60967028974362636</c:v>
                </c:pt>
                <c:pt idx="60">
                  <c:v>0.67938063491706635</c:v>
                </c:pt>
                <c:pt idx="61">
                  <c:v>0.68372452223992353</c:v>
                </c:pt>
                <c:pt idx="62">
                  <c:v>0.53734677059241487</c:v>
                </c:pt>
                <c:pt idx="63">
                  <c:v>0.37410002678639159</c:v>
                </c:pt>
                <c:pt idx="64">
                  <c:v>0.2143522005255048</c:v>
                </c:pt>
                <c:pt idx="65">
                  <c:v>0.19182930856142891</c:v>
                </c:pt>
                <c:pt idx="66">
                  <c:v>0.15621967155660282</c:v>
                </c:pt>
                <c:pt idx="67">
                  <c:v>0.20000134146205498</c:v>
                </c:pt>
                <c:pt idx="68">
                  <c:v>0.26623519632620407</c:v>
                </c:pt>
                <c:pt idx="69">
                  <c:v>0.32698068281635051</c:v>
                </c:pt>
                <c:pt idx="70">
                  <c:v>0.38017353406213844</c:v>
                </c:pt>
                <c:pt idx="71">
                  <c:v>0.49236623306874033</c:v>
                </c:pt>
                <c:pt idx="72">
                  <c:v>0.57003236624970866</c:v>
                </c:pt>
                <c:pt idx="73">
                  <c:v>0.74157100975964363</c:v>
                </c:pt>
                <c:pt idx="74">
                  <c:v>0.58313123717868687</c:v>
                </c:pt>
                <c:pt idx="75">
                  <c:v>0.38254659872584856</c:v>
                </c:pt>
                <c:pt idx="76">
                  <c:v>0.25204357791275972</c:v>
                </c:pt>
                <c:pt idx="77">
                  <c:v>0.15814608270742361</c:v>
                </c:pt>
                <c:pt idx="78">
                  <c:v>0.16618421639752529</c:v>
                </c:pt>
                <c:pt idx="79">
                  <c:v>0.15408394761286376</c:v>
                </c:pt>
                <c:pt idx="80">
                  <c:v>0.19719957657301759</c:v>
                </c:pt>
                <c:pt idx="81">
                  <c:v>0.25098351220418191</c:v>
                </c:pt>
                <c:pt idx="82">
                  <c:v>0.35383593915236988</c:v>
                </c:pt>
                <c:pt idx="83">
                  <c:v>0.43614172429142478</c:v>
                </c:pt>
                <c:pt idx="84">
                  <c:v>0.54503188925422563</c:v>
                </c:pt>
                <c:pt idx="85">
                  <c:v>0.54435562279019367</c:v>
                </c:pt>
                <c:pt idx="86">
                  <c:v>0.4116096461972289</c:v>
                </c:pt>
                <c:pt idx="87">
                  <c:v>0.30572877663255782</c:v>
                </c:pt>
                <c:pt idx="88">
                  <c:v>0.21802647839651937</c:v>
                </c:pt>
                <c:pt idx="89">
                  <c:v>0.26901703057761295</c:v>
                </c:pt>
                <c:pt idx="90">
                  <c:v>0.11602881786193571</c:v>
                </c:pt>
                <c:pt idx="91">
                  <c:v>0.14991121440661434</c:v>
                </c:pt>
                <c:pt idx="92">
                  <c:v>0.18075403434971937</c:v>
                </c:pt>
                <c:pt idx="93">
                  <c:v>0.30776884026171553</c:v>
                </c:pt>
                <c:pt idx="94">
                  <c:v>0.36447028280408522</c:v>
                </c:pt>
                <c:pt idx="95">
                  <c:v>0.5640671750081524</c:v>
                </c:pt>
                <c:pt idx="96">
                  <c:v>0.55192844445979583</c:v>
                </c:pt>
                <c:pt idx="97">
                  <c:v>0.57783684782142164</c:v>
                </c:pt>
                <c:pt idx="98">
                  <c:v>0.44181264872670545</c:v>
                </c:pt>
                <c:pt idx="99">
                  <c:v>0.37423454036231113</c:v>
                </c:pt>
                <c:pt idx="100">
                  <c:v>0.28085312524046452</c:v>
                </c:pt>
                <c:pt idx="101">
                  <c:v>0.11891989244618714</c:v>
                </c:pt>
                <c:pt idx="102">
                  <c:v>0.13822506641455862</c:v>
                </c:pt>
                <c:pt idx="103">
                  <c:v>0.17020561017819383</c:v>
                </c:pt>
                <c:pt idx="104">
                  <c:v>0.16633757745113417</c:v>
                </c:pt>
                <c:pt idx="105">
                  <c:v>0.26115966573749483</c:v>
                </c:pt>
                <c:pt idx="106">
                  <c:v>0.4161067333279202</c:v>
                </c:pt>
                <c:pt idx="107">
                  <c:v>0.42275461275720033</c:v>
                </c:pt>
                <c:pt idx="108">
                  <c:v>0.67732612399403125</c:v>
                </c:pt>
                <c:pt idx="109">
                  <c:v>0.56986086353462462</c:v>
                </c:pt>
                <c:pt idx="110">
                  <c:v>0.53242325491549569</c:v>
                </c:pt>
                <c:pt idx="111">
                  <c:v>0.34218264219603972</c:v>
                </c:pt>
                <c:pt idx="112">
                  <c:v>0.21209954429735592</c:v>
                </c:pt>
                <c:pt idx="113">
                  <c:v>0.15443591145622554</c:v>
                </c:pt>
                <c:pt idx="114">
                  <c:v>0.13070995605462871</c:v>
                </c:pt>
                <c:pt idx="115">
                  <c:v>0.21353568000205517</c:v>
                </c:pt>
                <c:pt idx="116">
                  <c:v>0.21418553529249817</c:v>
                </c:pt>
                <c:pt idx="117">
                  <c:v>0.31020479567139908</c:v>
                </c:pt>
                <c:pt idx="118">
                  <c:v>0.55495062954817653</c:v>
                </c:pt>
                <c:pt idx="119">
                  <c:v>0.39750132690377893</c:v>
                </c:pt>
                <c:pt idx="120">
                  <c:v>0.70201904241716007</c:v>
                </c:pt>
                <c:pt idx="121">
                  <c:v>0.49880135116724639</c:v>
                </c:pt>
                <c:pt idx="122">
                  <c:v>0.5526548185398299</c:v>
                </c:pt>
                <c:pt idx="123">
                  <c:v>0.2871707586763757</c:v>
                </c:pt>
                <c:pt idx="124">
                  <c:v>0.17215735548424865</c:v>
                </c:pt>
                <c:pt idx="125">
                  <c:v>0.13182165009260055</c:v>
                </c:pt>
                <c:pt idx="126">
                  <c:v>0.13136511023385297</c:v>
                </c:pt>
                <c:pt idx="127">
                  <c:v>0.13432480989475462</c:v>
                </c:pt>
                <c:pt idx="128">
                  <c:v>0.18614670505742986</c:v>
                </c:pt>
                <c:pt idx="129">
                  <c:v>0.30854013789941448</c:v>
                </c:pt>
                <c:pt idx="130">
                  <c:v>0.30627854163409846</c:v>
                </c:pt>
                <c:pt idx="131">
                  <c:v>0.60509483080682469</c:v>
                </c:pt>
                <c:pt idx="132">
                  <c:v>0.71008808079347818</c:v>
                </c:pt>
                <c:pt idx="133">
                  <c:v>0.60594063777645923</c:v>
                </c:pt>
                <c:pt idx="134">
                  <c:v>0.502236731497678</c:v>
                </c:pt>
                <c:pt idx="135">
                  <c:v>0.38451751498822345</c:v>
                </c:pt>
                <c:pt idx="136">
                  <c:v>0.2196828932624954</c:v>
                </c:pt>
                <c:pt idx="137">
                  <c:v>0.17264554782535471</c:v>
                </c:pt>
                <c:pt idx="138">
                  <c:v>0.13506328718152616</c:v>
                </c:pt>
                <c:pt idx="139">
                  <c:v>0.14297367698393607</c:v>
                </c:pt>
                <c:pt idx="140">
                  <c:v>0.25499720576396628</c:v>
                </c:pt>
                <c:pt idx="141">
                  <c:v>0.36278616377978407</c:v>
                </c:pt>
                <c:pt idx="142">
                  <c:v>0.42300273074852585</c:v>
                </c:pt>
                <c:pt idx="143">
                  <c:v>0.5387958873600025</c:v>
                </c:pt>
                <c:pt idx="144">
                  <c:v>0.627716493591985</c:v>
                </c:pt>
                <c:pt idx="145">
                  <c:v>0.56325676795491331</c:v>
                </c:pt>
                <c:pt idx="146">
                  <c:v>0.50790496532625706</c:v>
                </c:pt>
                <c:pt idx="147">
                  <c:v>0.3468480739333929</c:v>
                </c:pt>
                <c:pt idx="148">
                  <c:v>0.1912923648343331</c:v>
                </c:pt>
                <c:pt idx="149">
                  <c:v>0.21652787456856326</c:v>
                </c:pt>
                <c:pt idx="150">
                  <c:v>0.15676655382156485</c:v>
                </c:pt>
                <c:pt idx="151">
                  <c:v>0.16675471605220651</c:v>
                </c:pt>
                <c:pt idx="152">
                  <c:v>0.21597823484859532</c:v>
                </c:pt>
                <c:pt idx="153">
                  <c:v>0.26333192070477351</c:v>
                </c:pt>
                <c:pt idx="154">
                  <c:v>0.45877261859169138</c:v>
                </c:pt>
                <c:pt idx="155">
                  <c:v>0.47601407651454641</c:v>
                </c:pt>
                <c:pt idx="156">
                  <c:v>0.54336339671212497</c:v>
                </c:pt>
                <c:pt idx="157">
                  <c:v>0.59137166175701295</c:v>
                </c:pt>
                <c:pt idx="158">
                  <c:v>0.49015475092710642</c:v>
                </c:pt>
                <c:pt idx="159">
                  <c:v>0.31266861341297425</c:v>
                </c:pt>
                <c:pt idx="160">
                  <c:v>0.24676954513894436</c:v>
                </c:pt>
                <c:pt idx="161">
                  <c:v>0.16891826402928239</c:v>
                </c:pt>
                <c:pt idx="162">
                  <c:v>0.14422466981095269</c:v>
                </c:pt>
                <c:pt idx="163">
                  <c:v>0.16067142935737588</c:v>
                </c:pt>
                <c:pt idx="164">
                  <c:v>0.23164575999829931</c:v>
                </c:pt>
                <c:pt idx="165">
                  <c:v>0.34344220755101545</c:v>
                </c:pt>
                <c:pt idx="166">
                  <c:v>0.44421023459207648</c:v>
                </c:pt>
                <c:pt idx="167">
                  <c:v>0.54583003937254926</c:v>
                </c:pt>
                <c:pt idx="168">
                  <c:v>0.52252214762795723</c:v>
                </c:pt>
                <c:pt idx="169">
                  <c:v>0.5078455234516831</c:v>
                </c:pt>
                <c:pt idx="170">
                  <c:v>0.46345498852728123</c:v>
                </c:pt>
                <c:pt idx="171">
                  <c:v>0.34535449149116937</c:v>
                </c:pt>
                <c:pt idx="172">
                  <c:v>0.21195626667606171</c:v>
                </c:pt>
                <c:pt idx="173">
                  <c:v>0.16819634951912851</c:v>
                </c:pt>
                <c:pt idx="174">
                  <c:v>0.1668771386901392</c:v>
                </c:pt>
                <c:pt idx="175">
                  <c:v>0.16929717952099307</c:v>
                </c:pt>
                <c:pt idx="176">
                  <c:v>0.21413587199884135</c:v>
                </c:pt>
                <c:pt idx="177">
                  <c:v>0.24598412155163119</c:v>
                </c:pt>
                <c:pt idx="178">
                  <c:v>0.3971188177325769</c:v>
                </c:pt>
                <c:pt idx="179">
                  <c:v>0.37072235491733196</c:v>
                </c:pt>
                <c:pt idx="180">
                  <c:v>0.53249561873667461</c:v>
                </c:pt>
                <c:pt idx="181">
                  <c:v>0.66604404601967193</c:v>
                </c:pt>
                <c:pt idx="182">
                  <c:v>0.47735982798394022</c:v>
                </c:pt>
                <c:pt idx="183">
                  <c:v>0.27416922626718143</c:v>
                </c:pt>
                <c:pt idx="184">
                  <c:v>0.25454504991631516</c:v>
                </c:pt>
                <c:pt idx="185">
                  <c:v>0.15371710519091697</c:v>
                </c:pt>
                <c:pt idx="186">
                  <c:v>0.14173033318834916</c:v>
                </c:pt>
                <c:pt idx="187">
                  <c:v>0.16557443949445264</c:v>
                </c:pt>
                <c:pt idx="188">
                  <c:v>0.23837778845149024</c:v>
                </c:pt>
                <c:pt idx="189">
                  <c:v>0.40540572656147417</c:v>
                </c:pt>
                <c:pt idx="190">
                  <c:v>0.40514576228175375</c:v>
                </c:pt>
                <c:pt idx="191">
                  <c:v>0.64797902762950443</c:v>
                </c:pt>
                <c:pt idx="192">
                  <c:v>0.67994697407943705</c:v>
                </c:pt>
                <c:pt idx="193">
                  <c:v>0.56736385871087225</c:v>
                </c:pt>
                <c:pt idx="194">
                  <c:v>0.47955757118628012</c:v>
                </c:pt>
                <c:pt idx="195">
                  <c:v>0.3141529141228831</c:v>
                </c:pt>
                <c:pt idx="196">
                  <c:v>0.21695884845958441</c:v>
                </c:pt>
                <c:pt idx="197">
                  <c:v>0.16743424971589449</c:v>
                </c:pt>
                <c:pt idx="198">
                  <c:v>0.13833254854365193</c:v>
                </c:pt>
                <c:pt idx="199">
                  <c:v>0.13697547522103495</c:v>
                </c:pt>
                <c:pt idx="200">
                  <c:v>0.18810459885804706</c:v>
                </c:pt>
                <c:pt idx="201">
                  <c:v>0.27893750785358046</c:v>
                </c:pt>
                <c:pt idx="202">
                  <c:v>0.45457695374839346</c:v>
                </c:pt>
                <c:pt idx="203">
                  <c:v>0.45973326160583539</c:v>
                </c:pt>
                <c:pt idx="204">
                  <c:v>0.54089788066188282</c:v>
                </c:pt>
                <c:pt idx="205">
                  <c:v>0.64462762613039404</c:v>
                </c:pt>
                <c:pt idx="206">
                  <c:v>0.44848135364299735</c:v>
                </c:pt>
                <c:pt idx="207">
                  <c:v>0.41057771153368611</c:v>
                </c:pt>
                <c:pt idx="208">
                  <c:v>0.23504297724659423</c:v>
                </c:pt>
                <c:pt idx="209">
                  <c:v>0.1941990179679193</c:v>
                </c:pt>
                <c:pt idx="210">
                  <c:v>0.15688391426687226</c:v>
                </c:pt>
                <c:pt idx="211">
                  <c:v>0.14304705293069531</c:v>
                </c:pt>
                <c:pt idx="212">
                  <c:v>0.21255047088754783</c:v>
                </c:pt>
                <c:pt idx="213">
                  <c:v>0.38345589828245419</c:v>
                </c:pt>
                <c:pt idx="214">
                  <c:v>0.44385160739708907</c:v>
                </c:pt>
                <c:pt idx="215">
                  <c:v>0.48758939515031224</c:v>
                </c:pt>
                <c:pt idx="216">
                  <c:v>0.6974765314056488</c:v>
                </c:pt>
                <c:pt idx="217">
                  <c:v>0.70656815285828689</c:v>
                </c:pt>
                <c:pt idx="218">
                  <c:v>0.54953195042924485</c:v>
                </c:pt>
                <c:pt idx="219">
                  <c:v>0.42328505570995378</c:v>
                </c:pt>
                <c:pt idx="220">
                  <c:v>0.19752652936727291</c:v>
                </c:pt>
                <c:pt idx="221">
                  <c:v>0.16146299068343931</c:v>
                </c:pt>
                <c:pt idx="222">
                  <c:v>0.12250350450082818</c:v>
                </c:pt>
                <c:pt idx="223">
                  <c:v>0.14514940495665504</c:v>
                </c:pt>
                <c:pt idx="224">
                  <c:v>0.19541439691837789</c:v>
                </c:pt>
                <c:pt idx="225">
                  <c:v>0.30522478684553811</c:v>
                </c:pt>
                <c:pt idx="226">
                  <c:v>0.33979677538357211</c:v>
                </c:pt>
                <c:pt idx="227">
                  <c:v>0.46796025788120105</c:v>
                </c:pt>
                <c:pt idx="228">
                  <c:v>0.66801672102702003</c:v>
                </c:pt>
                <c:pt idx="229">
                  <c:v>0.54917669957875059</c:v>
                </c:pt>
                <c:pt idx="230">
                  <c:v>0.44660262917925769</c:v>
                </c:pt>
                <c:pt idx="231">
                  <c:v>0.32640821921770319</c:v>
                </c:pt>
                <c:pt idx="232">
                  <c:v>0.18400901178476659</c:v>
                </c:pt>
                <c:pt idx="233">
                  <c:v>0.14976591257142505</c:v>
                </c:pt>
                <c:pt idx="234">
                  <c:v>0.16830990880850741</c:v>
                </c:pt>
                <c:pt idx="235">
                  <c:v>0.17631759140314604</c:v>
                </c:pt>
                <c:pt idx="236">
                  <c:v>0.15177209723717441</c:v>
                </c:pt>
                <c:pt idx="237">
                  <c:v>0.35162749429087975</c:v>
                </c:pt>
                <c:pt idx="238">
                  <c:v>0.41744053123855529</c:v>
                </c:pt>
                <c:pt idx="239">
                  <c:v>0.4126921807112009</c:v>
                </c:pt>
                <c:pt idx="240">
                  <c:v>0.5314102947931737</c:v>
                </c:pt>
                <c:pt idx="241">
                  <c:v>0.63033485560690061</c:v>
                </c:pt>
                <c:pt idx="242">
                  <c:v>0.43008276611593926</c:v>
                </c:pt>
                <c:pt idx="243">
                  <c:v>0.37706410372394522</c:v>
                </c:pt>
                <c:pt idx="244">
                  <c:v>0.20660400347305979</c:v>
                </c:pt>
                <c:pt idx="245">
                  <c:v>0.19387264188018055</c:v>
                </c:pt>
                <c:pt idx="246">
                  <c:v>0.14418776660412361</c:v>
                </c:pt>
                <c:pt idx="247">
                  <c:v>0.13226543704352695</c:v>
                </c:pt>
                <c:pt idx="248">
                  <c:v>0.17503020361959554</c:v>
                </c:pt>
                <c:pt idx="249">
                  <c:v>0.27663718295315626</c:v>
                </c:pt>
                <c:pt idx="250">
                  <c:v>0.42095786419688147</c:v>
                </c:pt>
                <c:pt idx="251">
                  <c:v>0.49229486047521492</c:v>
                </c:pt>
                <c:pt idx="252">
                  <c:v>0.59128072555229239</c:v>
                </c:pt>
                <c:pt idx="253">
                  <c:v>0.671011456048761</c:v>
                </c:pt>
                <c:pt idx="254">
                  <c:v>0.60959768821951854</c:v>
                </c:pt>
                <c:pt idx="255">
                  <c:v>0.44830497493774868</c:v>
                </c:pt>
                <c:pt idx="256">
                  <c:v>0.2244514686991628</c:v>
                </c:pt>
                <c:pt idx="257">
                  <c:v>0.16399211161162436</c:v>
                </c:pt>
                <c:pt idx="258">
                  <c:v>0.14085727681137553</c:v>
                </c:pt>
                <c:pt idx="259">
                  <c:v>0.15162426990733455</c:v>
                </c:pt>
                <c:pt idx="260">
                  <c:v>0.20842411296402705</c:v>
                </c:pt>
                <c:pt idx="261">
                  <c:v>0.26875260956917668</c:v>
                </c:pt>
                <c:pt idx="262">
                  <c:v>0.36035827239292501</c:v>
                </c:pt>
                <c:pt idx="263">
                  <c:v>0.46542457091369649</c:v>
                </c:pt>
                <c:pt idx="264">
                  <c:v>0.5706872077608498</c:v>
                </c:pt>
                <c:pt idx="265">
                  <c:v>0.6056910392616478</c:v>
                </c:pt>
                <c:pt idx="266">
                  <c:v>0.43641780078537423</c:v>
                </c:pt>
                <c:pt idx="267">
                  <c:v>0.3709449591231328</c:v>
                </c:pt>
                <c:pt idx="268">
                  <c:v>0.24197570202268748</c:v>
                </c:pt>
                <c:pt idx="269">
                  <c:v>0.16162801262180132</c:v>
                </c:pt>
                <c:pt idx="270">
                  <c:v>0.16411718728839098</c:v>
                </c:pt>
                <c:pt idx="271">
                  <c:v>0.18028644606558147</c:v>
                </c:pt>
                <c:pt idx="272">
                  <c:v>0.23912118464924018</c:v>
                </c:pt>
                <c:pt idx="273">
                  <c:v>0.33528628433517399</c:v>
                </c:pt>
                <c:pt idx="274">
                  <c:v>0.43534372708999586</c:v>
                </c:pt>
                <c:pt idx="275">
                  <c:v>0.55527035357531473</c:v>
                </c:pt>
                <c:pt idx="276">
                  <c:v>0.71237441113623101</c:v>
                </c:pt>
                <c:pt idx="277">
                  <c:v>0.60891571165733893</c:v>
                </c:pt>
                <c:pt idx="278">
                  <c:v>0.4826812109313724</c:v>
                </c:pt>
                <c:pt idx="279">
                  <c:v>0.37713158502914673</c:v>
                </c:pt>
                <c:pt idx="280">
                  <c:v>0.26963458643163546</c:v>
                </c:pt>
                <c:pt idx="281">
                  <c:v>0.14241688454757279</c:v>
                </c:pt>
                <c:pt idx="282">
                  <c:v>0.17929941892458168</c:v>
                </c:pt>
                <c:pt idx="283">
                  <c:v>0.1941222799807476</c:v>
                </c:pt>
                <c:pt idx="284">
                  <c:v>0.26094481476688114</c:v>
                </c:pt>
                <c:pt idx="285">
                  <c:v>0.34796446738803571</c:v>
                </c:pt>
                <c:pt idx="286">
                  <c:v>0.39836027598276291</c:v>
                </c:pt>
                <c:pt idx="287">
                  <c:v>0.56610380665613835</c:v>
                </c:pt>
                <c:pt idx="288">
                  <c:v>0.66758925917894107</c:v>
                </c:pt>
                <c:pt idx="289">
                  <c:v>0.54034123137326096</c:v>
                </c:pt>
                <c:pt idx="290">
                  <c:v>0.5922264363223998</c:v>
                </c:pt>
                <c:pt idx="291">
                  <c:v>0.34341090041040057</c:v>
                </c:pt>
                <c:pt idx="292">
                  <c:v>0.21851284755924086</c:v>
                </c:pt>
                <c:pt idx="293">
                  <c:v>0.16553925448344128</c:v>
                </c:pt>
                <c:pt idx="294">
                  <c:v>0.16736743896222742</c:v>
                </c:pt>
                <c:pt idx="295">
                  <c:v>0.18396543639586438</c:v>
                </c:pt>
                <c:pt idx="296">
                  <c:v>0.18952445903905904</c:v>
                </c:pt>
                <c:pt idx="297">
                  <c:v>0.29094221986994717</c:v>
                </c:pt>
                <c:pt idx="298">
                  <c:v>0.36733432390853055</c:v>
                </c:pt>
                <c:pt idx="299">
                  <c:v>0.48516940868252867</c:v>
                </c:pt>
                <c:pt idx="300">
                  <c:v>0.50238007823257258</c:v>
                </c:pt>
                <c:pt idx="301">
                  <c:v>0.6747876279254339</c:v>
                </c:pt>
                <c:pt idx="302">
                  <c:v>0.45595015490547885</c:v>
                </c:pt>
                <c:pt idx="303">
                  <c:v>0.34425248771646855</c:v>
                </c:pt>
                <c:pt idx="304">
                  <c:v>0.30063823052345701</c:v>
                </c:pt>
                <c:pt idx="305">
                  <c:v>0.14696519583476508</c:v>
                </c:pt>
                <c:pt idx="306">
                  <c:v>0.20217152323943954</c:v>
                </c:pt>
                <c:pt idx="307">
                  <c:v>0.16888534198701519</c:v>
                </c:pt>
                <c:pt idx="308">
                  <c:v>0.24393336213363495</c:v>
                </c:pt>
                <c:pt idx="309">
                  <c:v>0.27753360854449227</c:v>
                </c:pt>
                <c:pt idx="310">
                  <c:v>0.47003853368741905</c:v>
                </c:pt>
                <c:pt idx="311">
                  <c:v>0.58968016813692758</c:v>
                </c:pt>
                <c:pt idx="312">
                  <c:v>0.5607220153724165</c:v>
                </c:pt>
                <c:pt idx="313">
                  <c:v>0.67516157443231217</c:v>
                </c:pt>
                <c:pt idx="314">
                  <c:v>0.49250898508984725</c:v>
                </c:pt>
                <c:pt idx="315">
                  <c:v>0.33799655732764056</c:v>
                </c:pt>
                <c:pt idx="316">
                  <c:v>0.1926814787681366</c:v>
                </c:pt>
                <c:pt idx="317">
                  <c:v>0.1737701028482258</c:v>
                </c:pt>
                <c:pt idx="318">
                  <c:v>0.13933856861470675</c:v>
                </c:pt>
                <c:pt idx="319">
                  <c:v>0.17395614000856668</c:v>
                </c:pt>
                <c:pt idx="320">
                  <c:v>0.20999002341935336</c:v>
                </c:pt>
                <c:pt idx="321">
                  <c:v>0.25539991134055701</c:v>
                </c:pt>
                <c:pt idx="322">
                  <c:v>0.39801527365494166</c:v>
                </c:pt>
                <c:pt idx="323">
                  <c:v>0.54176792942791918</c:v>
                </c:pt>
                <c:pt idx="324">
                  <c:v>0.63111432434320935</c:v>
                </c:pt>
                <c:pt idx="325">
                  <c:v>0.67934017508023981</c:v>
                </c:pt>
                <c:pt idx="326">
                  <c:v>0.4833207418929692</c:v>
                </c:pt>
                <c:pt idx="327">
                  <c:v>0.28581442303814297</c:v>
                </c:pt>
                <c:pt idx="328">
                  <c:v>0.23816051435545607</c:v>
                </c:pt>
                <c:pt idx="329">
                  <c:v>0.14808882696669748</c:v>
                </c:pt>
                <c:pt idx="330">
                  <c:v>0.14312045534746637</c:v>
                </c:pt>
                <c:pt idx="331">
                  <c:v>0.23560332127697228</c:v>
                </c:pt>
                <c:pt idx="332">
                  <c:v>0.20545969223449978</c:v>
                </c:pt>
                <c:pt idx="333">
                  <c:v>0.36852106654609673</c:v>
                </c:pt>
                <c:pt idx="334">
                  <c:v>0.44148696969670165</c:v>
                </c:pt>
                <c:pt idx="335">
                  <c:v>0.57403444829266725</c:v>
                </c:pt>
                <c:pt idx="336">
                  <c:v>0.56959581676433457</c:v>
                </c:pt>
                <c:pt idx="337">
                  <c:v>0.59193545455823848</c:v>
                </c:pt>
                <c:pt idx="338">
                  <c:v>0.52887901064862286</c:v>
                </c:pt>
                <c:pt idx="339">
                  <c:v>0.35857409842834592</c:v>
                </c:pt>
                <c:pt idx="340">
                  <c:v>0.24797674442912068</c:v>
                </c:pt>
                <c:pt idx="341">
                  <c:v>0.165665131992068</c:v>
                </c:pt>
                <c:pt idx="342">
                  <c:v>0.14511233595013243</c:v>
                </c:pt>
                <c:pt idx="343">
                  <c:v>0.14158455970937883</c:v>
                </c:pt>
                <c:pt idx="344">
                  <c:v>0.19904266832957176</c:v>
                </c:pt>
                <c:pt idx="345">
                  <c:v>0.31115810901856422</c:v>
                </c:pt>
                <c:pt idx="346">
                  <c:v>0.40320253696214953</c:v>
                </c:pt>
                <c:pt idx="347">
                  <c:v>0.50955746866945084</c:v>
                </c:pt>
                <c:pt idx="348">
                  <c:v>0.75837675935405324</c:v>
                </c:pt>
                <c:pt idx="349">
                  <c:v>0.65409037432841766</c:v>
                </c:pt>
                <c:pt idx="350">
                  <c:v>0.50740222709798399</c:v>
                </c:pt>
                <c:pt idx="351">
                  <c:v>0.31100309284542799</c:v>
                </c:pt>
                <c:pt idx="352">
                  <c:v>0.19308599799220441</c:v>
                </c:pt>
                <c:pt idx="353">
                  <c:v>0.19686993752657006</c:v>
                </c:pt>
                <c:pt idx="354">
                  <c:v>0.15837571907330425</c:v>
                </c:pt>
                <c:pt idx="355">
                  <c:v>0.16663235437711346</c:v>
                </c:pt>
                <c:pt idx="356">
                  <c:v>0.24141317473532958</c:v>
                </c:pt>
                <c:pt idx="357">
                  <c:v>0.29632081977640834</c:v>
                </c:pt>
                <c:pt idx="358">
                  <c:v>0.46167265210830677</c:v>
                </c:pt>
                <c:pt idx="359">
                  <c:v>0.54604773587944477</c:v>
                </c:pt>
                <c:pt idx="360">
                  <c:v>0.53553601382141669</c:v>
                </c:pt>
                <c:pt idx="361">
                  <c:v>0.60095267112155837</c:v>
                </c:pt>
                <c:pt idx="362">
                  <c:v>0.48303648083865786</c:v>
                </c:pt>
                <c:pt idx="363">
                  <c:v>0.44177337839512321</c:v>
                </c:pt>
                <c:pt idx="364">
                  <c:v>0.28068380798072029</c:v>
                </c:pt>
                <c:pt idx="365">
                  <c:v>0.18026495063020725</c:v>
                </c:pt>
                <c:pt idx="366">
                  <c:v>0.17737870004824929</c:v>
                </c:pt>
                <c:pt idx="367">
                  <c:v>0.18257462410054787</c:v>
                </c:pt>
                <c:pt idx="368">
                  <c:v>0.25798886140959026</c:v>
                </c:pt>
                <c:pt idx="369">
                  <c:v>0.30937188679388183</c:v>
                </c:pt>
                <c:pt idx="370">
                  <c:v>0.48585715831060922</c:v>
                </c:pt>
                <c:pt idx="371">
                  <c:v>0.59477227084980977</c:v>
                </c:pt>
                <c:pt idx="372">
                  <c:v>0.76101742023977759</c:v>
                </c:pt>
                <c:pt idx="373">
                  <c:v>0.69377949410728945</c:v>
                </c:pt>
                <c:pt idx="374">
                  <c:v>0.41458913780007806</c:v>
                </c:pt>
                <c:pt idx="375">
                  <c:v>0.40264798867889201</c:v>
                </c:pt>
                <c:pt idx="376">
                  <c:v>0.2450435749123191</c:v>
                </c:pt>
                <c:pt idx="377">
                  <c:v>0.17342356335851514</c:v>
                </c:pt>
                <c:pt idx="378">
                  <c:v>0.16298982800557796</c:v>
                </c:pt>
                <c:pt idx="379">
                  <c:v>0.16810471902951468</c:v>
                </c:pt>
                <c:pt idx="380">
                  <c:v>0.27055689604348254</c:v>
                </c:pt>
                <c:pt idx="381">
                  <c:v>0.32313990874293602</c:v>
                </c:pt>
                <c:pt idx="382">
                  <c:v>0.44062810036252797</c:v>
                </c:pt>
                <c:pt idx="383">
                  <c:v>0.53408793827742518</c:v>
                </c:pt>
                <c:pt idx="384">
                  <c:v>0.7208585772168794</c:v>
                </c:pt>
                <c:pt idx="385">
                  <c:v>0.63800828784873298</c:v>
                </c:pt>
                <c:pt idx="386">
                  <c:v>0.54641058143457644</c:v>
                </c:pt>
                <c:pt idx="387">
                  <c:v>0.35817815813936138</c:v>
                </c:pt>
                <c:pt idx="388">
                  <c:v>0.23918805573467763</c:v>
                </c:pt>
                <c:pt idx="389">
                  <c:v>0.13800550920354718</c:v>
                </c:pt>
                <c:pt idx="390">
                  <c:v>0.12329374849559034</c:v>
                </c:pt>
                <c:pt idx="391">
                  <c:v>0.23560332127697228</c:v>
                </c:pt>
                <c:pt idx="392">
                  <c:v>0.22293701412854419</c:v>
                </c:pt>
                <c:pt idx="393">
                  <c:v>0.31450656445673536</c:v>
                </c:pt>
                <c:pt idx="394">
                  <c:v>0.55532606437149135</c:v>
                </c:pt>
                <c:pt idx="395">
                  <c:v>0.59368125758842449</c:v>
                </c:pt>
                <c:pt idx="396">
                  <c:v>0.57439830121021584</c:v>
                </c:pt>
                <c:pt idx="397">
                  <c:v>0.73859267897726633</c:v>
                </c:pt>
                <c:pt idx="398">
                  <c:v>0.53481191606815448</c:v>
                </c:pt>
                <c:pt idx="399">
                  <c:v>0.2851669820333782</c:v>
                </c:pt>
                <c:pt idx="400">
                  <c:v>0.22036721828412142</c:v>
                </c:pt>
                <c:pt idx="401">
                  <c:v>0.1451185136570538</c:v>
                </c:pt>
                <c:pt idx="402">
                  <c:v>0.12736786591041405</c:v>
                </c:pt>
                <c:pt idx="403">
                  <c:v>0.18448879113052485</c:v>
                </c:pt>
                <c:pt idx="404">
                  <c:v>0.2181820429140347</c:v>
                </c:pt>
                <c:pt idx="405">
                  <c:v>0.31342826863200374</c:v>
                </c:pt>
                <c:pt idx="406">
                  <c:v>0.43919784723030186</c:v>
                </c:pt>
                <c:pt idx="407">
                  <c:v>0.5866241961442149</c:v>
                </c:pt>
                <c:pt idx="408">
                  <c:v>0.55490703181239343</c:v>
                </c:pt>
                <c:pt idx="409">
                  <c:v>0.5796455726816867</c:v>
                </c:pt>
                <c:pt idx="410">
                  <c:v>0.46852425124058933</c:v>
                </c:pt>
                <c:pt idx="411">
                  <c:v>0.30768583728593851</c:v>
                </c:pt>
                <c:pt idx="412">
                  <c:v>0.24405309968928696</c:v>
                </c:pt>
                <c:pt idx="413">
                  <c:v>0.14812767950239955</c:v>
                </c:pt>
                <c:pt idx="414">
                  <c:v>0.12312881100980357</c:v>
                </c:pt>
                <c:pt idx="415">
                  <c:v>0.17194900992433629</c:v>
                </c:pt>
                <c:pt idx="416">
                  <c:v>0.18124399850912401</c:v>
                </c:pt>
                <c:pt idx="417">
                  <c:v>0.31097924774042873</c:v>
                </c:pt>
                <c:pt idx="418">
                  <c:v>0.42809462439412344</c:v>
                </c:pt>
                <c:pt idx="419">
                  <c:v>0.5322785310611805</c:v>
                </c:pt>
                <c:pt idx="420">
                  <c:v>0.59237192508862924</c:v>
                </c:pt>
                <c:pt idx="421">
                  <c:v>0.60722731658432716</c:v>
                </c:pt>
                <c:pt idx="422">
                  <c:v>0.58837051827108389</c:v>
                </c:pt>
                <c:pt idx="423">
                  <c:v>0.35560938358877753</c:v>
                </c:pt>
                <c:pt idx="424">
                  <c:v>0.21076466292712426</c:v>
                </c:pt>
                <c:pt idx="425">
                  <c:v>0.15701047049343181</c:v>
                </c:pt>
                <c:pt idx="426">
                  <c:v>0.15385218727663347</c:v>
                </c:pt>
                <c:pt idx="427">
                  <c:v>0.1684741826698912</c:v>
                </c:pt>
                <c:pt idx="428">
                  <c:v>0.17928942407138546</c:v>
                </c:pt>
                <c:pt idx="429">
                  <c:v>0.32955369834238774</c:v>
                </c:pt>
                <c:pt idx="430">
                  <c:v>0.44636390459436787</c:v>
                </c:pt>
                <c:pt idx="431">
                  <c:v>0.43524487343838936</c:v>
                </c:pt>
                <c:pt idx="432">
                  <c:v>0.54198546462574482</c:v>
                </c:pt>
                <c:pt idx="433">
                  <c:v>0.54700673324549598</c:v>
                </c:pt>
                <c:pt idx="434">
                  <c:v>0.6070561190698528</c:v>
                </c:pt>
                <c:pt idx="435">
                  <c:v>0.34031196407521891</c:v>
                </c:pt>
                <c:pt idx="436">
                  <c:v>0.25326589564298163</c:v>
                </c:pt>
                <c:pt idx="437">
                  <c:v>0.15288142835147167</c:v>
                </c:pt>
                <c:pt idx="438">
                  <c:v>0.13861945674597045</c:v>
                </c:pt>
                <c:pt idx="439">
                  <c:v>0.15896726451715112</c:v>
                </c:pt>
                <c:pt idx="440">
                  <c:v>0.21255047088754783</c:v>
                </c:pt>
                <c:pt idx="441">
                  <c:v>0.24960935347722168</c:v>
                </c:pt>
                <c:pt idx="442">
                  <c:v>0.40764942455146697</c:v>
                </c:pt>
                <c:pt idx="443">
                  <c:v>0.47806850227932113</c:v>
                </c:pt>
                <c:pt idx="444">
                  <c:v>0.501376822417541</c:v>
                </c:pt>
                <c:pt idx="445">
                  <c:v>0.59233815103780707</c:v>
                </c:pt>
                <c:pt idx="446">
                  <c:v>0.43056368530931544</c:v>
                </c:pt>
                <c:pt idx="447">
                  <c:v>0.38840356191977432</c:v>
                </c:pt>
                <c:pt idx="448">
                  <c:v>0.2466123416035817</c:v>
                </c:pt>
                <c:pt idx="449">
                  <c:v>0.18591991704461405</c:v>
                </c:pt>
                <c:pt idx="450">
                  <c:v>0.13901464263331889</c:v>
                </c:pt>
                <c:pt idx="451">
                  <c:v>0.17095131488010185</c:v>
                </c:pt>
                <c:pt idx="452">
                  <c:v>0.23279450517389422</c:v>
                </c:pt>
                <c:pt idx="453">
                  <c:v>0.2988839280487095</c:v>
                </c:pt>
                <c:pt idx="454">
                  <c:v>0.44693876490043322</c:v>
                </c:pt>
                <c:pt idx="455">
                  <c:v>0.55149265573585526</c:v>
                </c:pt>
                <c:pt idx="456">
                  <c:v>0.65716081213797939</c:v>
                </c:pt>
                <c:pt idx="457">
                  <c:v>0.54335589339505397</c:v>
                </c:pt>
                <c:pt idx="458">
                  <c:v>0.57097825476285935</c:v>
                </c:pt>
                <c:pt idx="459">
                  <c:v>0.35600403234254829</c:v>
                </c:pt>
                <c:pt idx="460">
                  <c:v>0.29076960032857968</c:v>
                </c:pt>
                <c:pt idx="461">
                  <c:v>0.19433900269996307</c:v>
                </c:pt>
                <c:pt idx="462">
                  <c:v>0.17228244434248796</c:v>
                </c:pt>
                <c:pt idx="463">
                  <c:v>0.17831599525789743</c:v>
                </c:pt>
                <c:pt idx="464">
                  <c:v>0.26612200171861344</c:v>
                </c:pt>
                <c:pt idx="465">
                  <c:v>0.36929733886549743</c:v>
                </c:pt>
                <c:pt idx="466">
                  <c:v>0.37161528274404393</c:v>
                </c:pt>
                <c:pt idx="467">
                  <c:v>0.59302660657895911</c:v>
                </c:pt>
                <c:pt idx="468">
                  <c:v>0.59542683334096214</c:v>
                </c:pt>
                <c:pt idx="469">
                  <c:v>0.6246491522668326</c:v>
                </c:pt>
                <c:pt idx="470">
                  <c:v>0.5678497202791204</c:v>
                </c:pt>
                <c:pt idx="471">
                  <c:v>0.37504205733260559</c:v>
                </c:pt>
                <c:pt idx="472">
                  <c:v>0.25545339569317549</c:v>
                </c:pt>
                <c:pt idx="473">
                  <c:v>0.13057347383232168</c:v>
                </c:pt>
                <c:pt idx="474">
                  <c:v>0.13157248800608379</c:v>
                </c:pt>
                <c:pt idx="475">
                  <c:v>0.13372910399397483</c:v>
                </c:pt>
                <c:pt idx="476">
                  <c:v>0.21883584565225828</c:v>
                </c:pt>
                <c:pt idx="477">
                  <c:v>0.28385369465296983</c:v>
                </c:pt>
                <c:pt idx="478">
                  <c:v>0.47317701740161167</c:v>
                </c:pt>
                <c:pt idx="479">
                  <c:v>0.57439830121021562</c:v>
                </c:pt>
                <c:pt idx="480">
                  <c:v>0.63046391831554893</c:v>
                </c:pt>
                <c:pt idx="481">
                  <c:v>0.54998057957144442</c:v>
                </c:pt>
                <c:pt idx="482">
                  <c:v>0.57359782971979167</c:v>
                </c:pt>
                <c:pt idx="483">
                  <c:v>0.37524405306023906</c:v>
                </c:pt>
                <c:pt idx="484">
                  <c:v>0.28305938341597453</c:v>
                </c:pt>
                <c:pt idx="485">
                  <c:v>0.16751881168031177</c:v>
                </c:pt>
                <c:pt idx="486">
                  <c:v>0.16492568938420782</c:v>
                </c:pt>
                <c:pt idx="487">
                  <c:v>0.1579821969494084</c:v>
                </c:pt>
                <c:pt idx="488">
                  <c:v>0.2473359695172884</c:v>
                </c:pt>
                <c:pt idx="489">
                  <c:v>0.34916246150368535</c:v>
                </c:pt>
                <c:pt idx="490">
                  <c:v>0.49425605050025684</c:v>
                </c:pt>
                <c:pt idx="491">
                  <c:v>0.53734677059241487</c:v>
                </c:pt>
                <c:pt idx="492">
                  <c:v>0.65214373594582842</c:v>
                </c:pt>
                <c:pt idx="493">
                  <c:v>0.63936524732077793</c:v>
                </c:pt>
                <c:pt idx="494">
                  <c:v>0.47842293802679542</c:v>
                </c:pt>
                <c:pt idx="495">
                  <c:v>0.37773914752295956</c:v>
                </c:pt>
                <c:pt idx="496">
                  <c:v>0.22773232443274757</c:v>
                </c:pt>
                <c:pt idx="497">
                  <c:v>0.24447158815928832</c:v>
                </c:pt>
                <c:pt idx="498">
                  <c:v>0.15466440457034933</c:v>
                </c:pt>
                <c:pt idx="499">
                  <c:v>0.16983358250376063</c:v>
                </c:pt>
                <c:pt idx="500">
                  <c:v>0.2330560661708147</c:v>
                </c:pt>
                <c:pt idx="501">
                  <c:v>0.35441816454995828</c:v>
                </c:pt>
                <c:pt idx="502">
                  <c:v>0.42710288000966956</c:v>
                </c:pt>
                <c:pt idx="503">
                  <c:v>0.49851261351568898</c:v>
                </c:pt>
                <c:pt idx="504">
                  <c:v>0.48410266568318983</c:v>
                </c:pt>
                <c:pt idx="505">
                  <c:v>0.62468507603729118</c:v>
                </c:pt>
                <c:pt idx="506">
                  <c:v>0.54619287140458306</c:v>
                </c:pt>
                <c:pt idx="507">
                  <c:v>0.3679350237414315</c:v>
                </c:pt>
                <c:pt idx="508">
                  <c:v>0.21085983503234029</c:v>
                </c:pt>
                <c:pt idx="509">
                  <c:v>0.16345086777568391</c:v>
                </c:pt>
                <c:pt idx="510">
                  <c:v>0.16134860769743012</c:v>
                </c:pt>
                <c:pt idx="511">
                  <c:v>0.14474201080431182</c:v>
                </c:pt>
                <c:pt idx="512">
                  <c:v>0.16612723943372323</c:v>
                </c:pt>
                <c:pt idx="513">
                  <c:v>0.30943134184299531</c:v>
                </c:pt>
                <c:pt idx="514">
                  <c:v>0.32533593746781903</c:v>
                </c:pt>
                <c:pt idx="515">
                  <c:v>0.49093921646867744</c:v>
                </c:pt>
                <c:pt idx="516">
                  <c:v>0.60611186268709882</c:v>
                </c:pt>
                <c:pt idx="517">
                  <c:v>0.57936773420987941</c:v>
                </c:pt>
                <c:pt idx="518">
                  <c:v>0.51596095655154495</c:v>
                </c:pt>
                <c:pt idx="519">
                  <c:v>0.39120864974384728</c:v>
                </c:pt>
                <c:pt idx="520">
                  <c:v>0.26115966573749505</c:v>
                </c:pt>
                <c:pt idx="521">
                  <c:v>0.16407548817620113</c:v>
                </c:pt>
                <c:pt idx="522">
                  <c:v>0.17265807780807202</c:v>
                </c:pt>
                <c:pt idx="523">
                  <c:v>0.21119315134392644</c:v>
                </c:pt>
                <c:pt idx="524">
                  <c:v>0.22775562673669275</c:v>
                </c:pt>
                <c:pt idx="525">
                  <c:v>0.29935120974699897</c:v>
                </c:pt>
                <c:pt idx="526">
                  <c:v>0.46276149875928518</c:v>
                </c:pt>
                <c:pt idx="527">
                  <c:v>0.49658118895058601</c:v>
                </c:pt>
                <c:pt idx="528">
                  <c:v>0.53850602847592266</c:v>
                </c:pt>
                <c:pt idx="529">
                  <c:v>0.60055028409578426</c:v>
                </c:pt>
                <c:pt idx="530">
                  <c:v>0.48168679039554585</c:v>
                </c:pt>
                <c:pt idx="531">
                  <c:v>0.36307517396944633</c:v>
                </c:pt>
                <c:pt idx="532">
                  <c:v>0.2489239408045178</c:v>
                </c:pt>
                <c:pt idx="533">
                  <c:v>0.19007596188194156</c:v>
                </c:pt>
                <c:pt idx="534">
                  <c:v>0.15837571907330425</c:v>
                </c:pt>
                <c:pt idx="535">
                  <c:v>0.15269700416778495</c:v>
                </c:pt>
                <c:pt idx="536">
                  <c:v>0.20381912750132708</c:v>
                </c:pt>
                <c:pt idx="537">
                  <c:v>0.35670895465072694</c:v>
                </c:pt>
                <c:pt idx="538">
                  <c:v>0.3954659190121052</c:v>
                </c:pt>
                <c:pt idx="539">
                  <c:v>0.61264620187530572</c:v>
                </c:pt>
                <c:pt idx="540">
                  <c:v>0.65880694792373096</c:v>
                </c:pt>
                <c:pt idx="541">
                  <c:v>0.64048229317946914</c:v>
                </c:pt>
                <c:pt idx="542">
                  <c:v>0.43897421775953072</c:v>
                </c:pt>
                <c:pt idx="543">
                  <c:v>0.28752516198949946</c:v>
                </c:pt>
                <c:pt idx="544">
                  <c:v>0.22085683276278029</c:v>
                </c:pt>
                <c:pt idx="545">
                  <c:v>0.18998397188925215</c:v>
                </c:pt>
                <c:pt idx="546">
                  <c:v>0.15086124153070429</c:v>
                </c:pt>
                <c:pt idx="547">
                  <c:v>0.18422699101598713</c:v>
                </c:pt>
                <c:pt idx="548">
                  <c:v>0.23148938113361003</c:v>
                </c:pt>
                <c:pt idx="549">
                  <c:v>0.32016832447620408</c:v>
                </c:pt>
                <c:pt idx="550">
                  <c:v>0.42476834549830655</c:v>
                </c:pt>
                <c:pt idx="551">
                  <c:v>0.48410266568318983</c:v>
                </c:pt>
                <c:pt idx="552">
                  <c:v>0.55904982878675102</c:v>
                </c:pt>
                <c:pt idx="553">
                  <c:v>0.60118576972456483</c:v>
                </c:pt>
                <c:pt idx="554">
                  <c:v>0.519131742110575</c:v>
                </c:pt>
                <c:pt idx="555">
                  <c:v>0.2862268493755698</c:v>
                </c:pt>
                <c:pt idx="556">
                  <c:v>0.2408376559953854</c:v>
                </c:pt>
                <c:pt idx="557">
                  <c:v>0.19513348781871268</c:v>
                </c:pt>
                <c:pt idx="558">
                  <c:v>0.16900882202733397</c:v>
                </c:pt>
                <c:pt idx="559">
                  <c:v>0.17483918452982225</c:v>
                </c:pt>
                <c:pt idx="560">
                  <c:v>0.21220465338197333</c:v>
                </c:pt>
                <c:pt idx="561">
                  <c:v>0.32192535230763197</c:v>
                </c:pt>
                <c:pt idx="562">
                  <c:v>0.36300879959387533</c:v>
                </c:pt>
                <c:pt idx="563">
                  <c:v>0.49486569679952386</c:v>
                </c:pt>
                <c:pt idx="564">
                  <c:v>0.64941589376019859</c:v>
                </c:pt>
                <c:pt idx="565">
                  <c:v>0.74782690234036431</c:v>
                </c:pt>
                <c:pt idx="566">
                  <c:v>0.38807085161731875</c:v>
                </c:pt>
                <c:pt idx="567">
                  <c:v>0.36002756888126497</c:v>
                </c:pt>
                <c:pt idx="568">
                  <c:v>0.22818198409136231</c:v>
                </c:pt>
                <c:pt idx="569">
                  <c:v>0.16328457660445339</c:v>
                </c:pt>
                <c:pt idx="570">
                  <c:v>0.12031683243283584</c:v>
                </c:pt>
                <c:pt idx="571">
                  <c:v>0.14719842883012607</c:v>
                </c:pt>
                <c:pt idx="572">
                  <c:v>0.23128097615419971</c:v>
                </c:pt>
                <c:pt idx="573">
                  <c:v>0.31853682832821723</c:v>
                </c:pt>
                <c:pt idx="574">
                  <c:v>0.48269778879666642</c:v>
                </c:pt>
                <c:pt idx="575">
                  <c:v>0.52093471991480844</c:v>
                </c:pt>
                <c:pt idx="576">
                  <c:v>0.60632977932261911</c:v>
                </c:pt>
                <c:pt idx="577">
                  <c:v>0.56881369018786054</c:v>
                </c:pt>
                <c:pt idx="578">
                  <c:v>0.49872731257867087</c:v>
                </c:pt>
                <c:pt idx="579">
                  <c:v>0.28446160031702417</c:v>
                </c:pt>
                <c:pt idx="580">
                  <c:v>0.24608875886652642</c:v>
                </c:pt>
                <c:pt idx="581">
                  <c:v>0.15879753324961035</c:v>
                </c:pt>
                <c:pt idx="582">
                  <c:v>0.12224090666677294</c:v>
                </c:pt>
                <c:pt idx="583">
                  <c:v>0.18348655716091472</c:v>
                </c:pt>
                <c:pt idx="584">
                  <c:v>0.26918788087354134</c:v>
                </c:pt>
                <c:pt idx="585">
                  <c:v>0.30104835013636283</c:v>
                </c:pt>
                <c:pt idx="586">
                  <c:v>0.43420391380190759</c:v>
                </c:pt>
                <c:pt idx="587">
                  <c:v>0.55432575178211585</c:v>
                </c:pt>
                <c:pt idx="588">
                  <c:v>0.71824391647737262</c:v>
                </c:pt>
                <c:pt idx="589">
                  <c:v>0.7004458061525467</c:v>
                </c:pt>
                <c:pt idx="590">
                  <c:v>0.48737575453318149</c:v>
                </c:pt>
                <c:pt idx="591">
                  <c:v>0.28959725869723296</c:v>
                </c:pt>
                <c:pt idx="592">
                  <c:v>0.27084997752711293</c:v>
                </c:pt>
                <c:pt idx="593">
                  <c:v>0.17191291396359457</c:v>
                </c:pt>
                <c:pt idx="594">
                  <c:v>0.1709098291369949</c:v>
                </c:pt>
                <c:pt idx="595">
                  <c:v>0.1778895434456392</c:v>
                </c:pt>
                <c:pt idx="596">
                  <c:v>0.28675758953232033</c:v>
                </c:pt>
                <c:pt idx="597">
                  <c:v>0.36903850211146605</c:v>
                </c:pt>
                <c:pt idx="598">
                  <c:v>0.36840253229453968</c:v>
                </c:pt>
                <c:pt idx="599">
                  <c:v>0.51624907718617452</c:v>
                </c:pt>
                <c:pt idx="600">
                  <c:v>0.62489472910530131</c:v>
                </c:pt>
                <c:pt idx="601">
                  <c:v>0.74293856626218169</c:v>
                </c:pt>
                <c:pt idx="602">
                  <c:v>0.52165618557988724</c:v>
                </c:pt>
                <c:pt idx="603">
                  <c:v>0.36121873972816987</c:v>
                </c:pt>
                <c:pt idx="604">
                  <c:v>0.20092298309300741</c:v>
                </c:pt>
                <c:pt idx="605">
                  <c:v>0.15843086588404753</c:v>
                </c:pt>
                <c:pt idx="606">
                  <c:v>0.1581395250337754</c:v>
                </c:pt>
                <c:pt idx="607">
                  <c:v>0.16826885729344515</c:v>
                </c:pt>
                <c:pt idx="608">
                  <c:v>0.26952976596511985</c:v>
                </c:pt>
                <c:pt idx="609">
                  <c:v>0.2978339624748263</c:v>
                </c:pt>
                <c:pt idx="610">
                  <c:v>0.57328734889419319</c:v>
                </c:pt>
                <c:pt idx="611">
                  <c:v>0.57505324503306954</c:v>
                </c:pt>
                <c:pt idx="612">
                  <c:v>0.79977970010973953</c:v>
                </c:pt>
                <c:pt idx="613">
                  <c:v>0.73093080939161237</c:v>
                </c:pt>
                <c:pt idx="614">
                  <c:v>0.48652140862212806</c:v>
                </c:pt>
                <c:pt idx="615">
                  <c:v>0.32887476389459136</c:v>
                </c:pt>
                <c:pt idx="616">
                  <c:v>0.22888253641338496</c:v>
                </c:pt>
                <c:pt idx="617">
                  <c:v>0.19122829557413684</c:v>
                </c:pt>
                <c:pt idx="618">
                  <c:v>0.15139508061759643</c:v>
                </c:pt>
                <c:pt idx="619">
                  <c:v>0.17593663359245121</c:v>
                </c:pt>
                <c:pt idx="620">
                  <c:v>0.27370902291912858</c:v>
                </c:pt>
                <c:pt idx="621">
                  <c:v>0.25257459451870329</c:v>
                </c:pt>
                <c:pt idx="622">
                  <c:v>0.3776716200846239</c:v>
                </c:pt>
                <c:pt idx="623">
                  <c:v>0.42589968653663635</c:v>
                </c:pt>
                <c:pt idx="624">
                  <c:v>0.56261263727191568</c:v>
                </c:pt>
                <c:pt idx="625">
                  <c:v>0.53056032653967844</c:v>
                </c:pt>
                <c:pt idx="626">
                  <c:v>0.47474004491376159</c:v>
                </c:pt>
                <c:pt idx="627">
                  <c:v>0.4202535530330983</c:v>
                </c:pt>
                <c:pt idx="628">
                  <c:v>0.26847732793017381</c:v>
                </c:pt>
                <c:pt idx="629">
                  <c:v>0.17704151410150495</c:v>
                </c:pt>
                <c:pt idx="630">
                  <c:v>0.16913236311139987</c:v>
                </c:pt>
                <c:pt idx="631">
                  <c:v>0.15308139532702128</c:v>
                </c:pt>
                <c:pt idx="632">
                  <c:v>0.2337893871582131</c:v>
                </c:pt>
                <c:pt idx="633">
                  <c:v>0.31020479567139908</c:v>
                </c:pt>
                <c:pt idx="634">
                  <c:v>0.49928084696944103</c:v>
                </c:pt>
                <c:pt idx="635">
                  <c:v>0.59469953953182286</c:v>
                </c:pt>
                <c:pt idx="636">
                  <c:v>0.67845994260265852</c:v>
                </c:pt>
                <c:pt idx="637">
                  <c:v>0.633933946398477</c:v>
                </c:pt>
                <c:pt idx="638">
                  <c:v>0.42816092120973487</c:v>
                </c:pt>
                <c:pt idx="639">
                  <c:v>0.34919191004840178</c:v>
                </c:pt>
                <c:pt idx="640">
                  <c:v>0.25695360635447773</c:v>
                </c:pt>
                <c:pt idx="641">
                  <c:v>0.1815116228186919</c:v>
                </c:pt>
                <c:pt idx="642">
                  <c:v>0.15235162457242596</c:v>
                </c:pt>
                <c:pt idx="643">
                  <c:v>0.14686175812326999</c:v>
                </c:pt>
                <c:pt idx="644">
                  <c:v>0.22171692051377587</c:v>
                </c:pt>
                <c:pt idx="645">
                  <c:v>0.23580728305071036</c:v>
                </c:pt>
                <c:pt idx="646">
                  <c:v>0.51813692642628362</c:v>
                </c:pt>
                <c:pt idx="647">
                  <c:v>0.62511185848056061</c:v>
                </c:pt>
                <c:pt idx="648">
                  <c:v>0.49222349016205186</c:v>
                </c:pt>
                <c:pt idx="649">
                  <c:v>0.70202626009051894</c:v>
                </c:pt>
                <c:pt idx="650">
                  <c:v>0.50023073786475525</c:v>
                </c:pt>
                <c:pt idx="651">
                  <c:v>0.37746906849792361</c:v>
                </c:pt>
                <c:pt idx="652">
                  <c:v>0.20801649509071679</c:v>
                </c:pt>
                <c:pt idx="653">
                  <c:v>0.19192188137668678</c:v>
                </c:pt>
                <c:pt idx="654">
                  <c:v>0.15810018291784489</c:v>
                </c:pt>
                <c:pt idx="655">
                  <c:v>0.17818798821443751</c:v>
                </c:pt>
                <c:pt idx="656">
                  <c:v>0.21577858286582483</c:v>
                </c:pt>
                <c:pt idx="657">
                  <c:v>0.36819783064214195</c:v>
                </c:pt>
                <c:pt idx="658">
                  <c:v>0.44399504732194617</c:v>
                </c:pt>
                <c:pt idx="659">
                  <c:v>0.53358122621596149</c:v>
                </c:pt>
                <c:pt idx="660">
                  <c:v>0.60022576531301919</c:v>
                </c:pt>
                <c:pt idx="661">
                  <c:v>0.51968540841369038</c:v>
                </c:pt>
                <c:pt idx="662">
                  <c:v>0.49629518595198957</c:v>
                </c:pt>
                <c:pt idx="663">
                  <c:v>0.46821638217108236</c:v>
                </c:pt>
                <c:pt idx="664">
                  <c:v>0.27240130642436228</c:v>
                </c:pt>
                <c:pt idx="665">
                  <c:v>0.20930402315583505</c:v>
                </c:pt>
                <c:pt idx="666">
                  <c:v>0.16806370141180529</c:v>
                </c:pt>
                <c:pt idx="667">
                  <c:v>0.20328550620108174</c:v>
                </c:pt>
                <c:pt idx="668">
                  <c:v>0.23164575999829901</c:v>
                </c:pt>
                <c:pt idx="669">
                  <c:v>0.32460039611125296</c:v>
                </c:pt>
                <c:pt idx="670">
                  <c:v>0.43948377777200459</c:v>
                </c:pt>
                <c:pt idx="671">
                  <c:v>0.55737793618068721</c:v>
                </c:pt>
                <c:pt idx="672">
                  <c:v>0.75559501272247698</c:v>
                </c:pt>
                <c:pt idx="673">
                  <c:v>0.55746100428314171</c:v>
                </c:pt>
                <c:pt idx="674">
                  <c:v>0.55679648159679795</c:v>
                </c:pt>
                <c:pt idx="675">
                  <c:v>0.28805721370337661</c:v>
                </c:pt>
                <c:pt idx="676">
                  <c:v>0.17729365479637876</c:v>
                </c:pt>
                <c:pt idx="677">
                  <c:v>0.1225473104915912</c:v>
                </c:pt>
                <c:pt idx="678">
                  <c:v>0.14701132302851164</c:v>
                </c:pt>
                <c:pt idx="679">
                  <c:v>0.18024345689824658</c:v>
                </c:pt>
                <c:pt idx="680">
                  <c:v>0.27393907033948717</c:v>
                </c:pt>
                <c:pt idx="681">
                  <c:v>0.36195182236291806</c:v>
                </c:pt>
                <c:pt idx="682">
                  <c:v>0.49979870658779257</c:v>
                </c:pt>
                <c:pt idx="683">
                  <c:v>0.56079472543729081</c:v>
                </c:pt>
                <c:pt idx="684">
                  <c:v>0.65113908253783792</c:v>
                </c:pt>
                <c:pt idx="685">
                  <c:v>0.73288930604991576</c:v>
                </c:pt>
                <c:pt idx="686">
                  <c:v>0.52858982515396336</c:v>
                </c:pt>
                <c:pt idx="687">
                  <c:v>0.41582613123570816</c:v>
                </c:pt>
                <c:pt idx="688">
                  <c:v>0.29556579172017905</c:v>
                </c:pt>
                <c:pt idx="689">
                  <c:v>0.13011202711707009</c:v>
                </c:pt>
                <c:pt idx="690">
                  <c:v>0.15416125469333206</c:v>
                </c:pt>
                <c:pt idx="691">
                  <c:v>0.20468350148917311</c:v>
                </c:pt>
                <c:pt idx="692">
                  <c:v>0.27949266384679644</c:v>
                </c:pt>
                <c:pt idx="693">
                  <c:v>0.35302156145447483</c:v>
                </c:pt>
                <c:pt idx="694">
                  <c:v>0.54804607918266401</c:v>
                </c:pt>
                <c:pt idx="695">
                  <c:v>0.59120797621972687</c:v>
                </c:pt>
                <c:pt idx="696">
                  <c:v>0.68736265048374667</c:v>
                </c:pt>
                <c:pt idx="697">
                  <c:v>0.55934814406456457</c:v>
                </c:pt>
                <c:pt idx="698">
                  <c:v>0.6123559354033129</c:v>
                </c:pt>
                <c:pt idx="699">
                  <c:v>0.32388799771161997</c:v>
                </c:pt>
                <c:pt idx="700">
                  <c:v>0.25754437291856913</c:v>
                </c:pt>
                <c:pt idx="701">
                  <c:v>0.1906285138009039</c:v>
                </c:pt>
                <c:pt idx="702">
                  <c:v>0.13822506641455873</c:v>
                </c:pt>
                <c:pt idx="703">
                  <c:v>0.13362417514848546</c:v>
                </c:pt>
                <c:pt idx="704">
                  <c:v>0.24377203214041437</c:v>
                </c:pt>
                <c:pt idx="705">
                  <c:v>0.36806857106860336</c:v>
                </c:pt>
                <c:pt idx="706">
                  <c:v>0.42703207144570515</c:v>
                </c:pt>
                <c:pt idx="707">
                  <c:v>0.47728897506564533</c:v>
                </c:pt>
                <c:pt idx="708">
                  <c:v>0.68143273279231087</c:v>
                </c:pt>
                <c:pt idx="709">
                  <c:v>0.67879134622347781</c:v>
                </c:pt>
                <c:pt idx="710">
                  <c:v>0.51790628872278033</c:v>
                </c:pt>
                <c:pt idx="711">
                  <c:v>0.35910232630027838</c:v>
                </c:pt>
                <c:pt idx="712">
                  <c:v>0.23718681743483347</c:v>
                </c:pt>
                <c:pt idx="713">
                  <c:v>0.18755685503284633</c:v>
                </c:pt>
                <c:pt idx="714">
                  <c:v>0.17547176696695224</c:v>
                </c:pt>
                <c:pt idx="715">
                  <c:v>0.20848868580750449</c:v>
                </c:pt>
                <c:pt idx="716">
                  <c:v>0.24248368369671264</c:v>
                </c:pt>
                <c:pt idx="717">
                  <c:v>0.30439887125798176</c:v>
                </c:pt>
                <c:pt idx="718">
                  <c:v>0.63151896198373769</c:v>
                </c:pt>
                <c:pt idx="719">
                  <c:v>0.56130371002435375</c:v>
                </c:pt>
                <c:pt idx="720">
                  <c:v>0.67860161895088433</c:v>
                </c:pt>
                <c:pt idx="721">
                  <c:v>0.70214611947340122</c:v>
                </c:pt>
                <c:pt idx="722">
                  <c:v>0.55999494313249598</c:v>
                </c:pt>
                <c:pt idx="723">
                  <c:v>0.41814315006781572</c:v>
                </c:pt>
                <c:pt idx="724">
                  <c:v>0.23790404513848484</c:v>
                </c:pt>
                <c:pt idx="725">
                  <c:v>0.14871132121351385</c:v>
                </c:pt>
                <c:pt idx="726">
                  <c:v>0.14271706958288838</c:v>
                </c:pt>
                <c:pt idx="727">
                  <c:v>0.15551847207827962</c:v>
                </c:pt>
                <c:pt idx="728">
                  <c:v>0.18819599147967572</c:v>
                </c:pt>
                <c:pt idx="729">
                  <c:v>0.30333870403056667</c:v>
                </c:pt>
                <c:pt idx="730">
                  <c:v>0.42399115752675198</c:v>
                </c:pt>
                <c:pt idx="731">
                  <c:v>0.5181225110797939</c:v>
                </c:pt>
                <c:pt idx="732">
                  <c:v>0.69017879223687284</c:v>
                </c:pt>
                <c:pt idx="733">
                  <c:v>0.63705008019788634</c:v>
                </c:pt>
                <c:pt idx="734">
                  <c:v>0.44618546650213892</c:v>
                </c:pt>
                <c:pt idx="735">
                  <c:v>0.34018313194990119</c:v>
                </c:pt>
                <c:pt idx="736">
                  <c:v>0.22296986962223392</c:v>
                </c:pt>
                <c:pt idx="737">
                  <c:v>0.17286142740527888</c:v>
                </c:pt>
                <c:pt idx="738">
                  <c:v>0.15676655382156485</c:v>
                </c:pt>
                <c:pt idx="739">
                  <c:v>0.20683899360021193</c:v>
                </c:pt>
                <c:pt idx="740">
                  <c:v>0.25698938795352455</c:v>
                </c:pt>
                <c:pt idx="741">
                  <c:v>0.34588831428949296</c:v>
                </c:pt>
                <c:pt idx="742">
                  <c:v>0.50068672051768681</c:v>
                </c:pt>
                <c:pt idx="743">
                  <c:v>0.54191295187956623</c:v>
                </c:pt>
                <c:pt idx="744">
                  <c:v>0.67377834653496271</c:v>
                </c:pt>
                <c:pt idx="745">
                  <c:v>0.60662282897790276</c:v>
                </c:pt>
                <c:pt idx="746">
                  <c:v>0.48481376602542864</c:v>
                </c:pt>
                <c:pt idx="747">
                  <c:v>0.37861746956686781</c:v>
                </c:pt>
                <c:pt idx="748">
                  <c:v>0.20608762393217012</c:v>
                </c:pt>
                <c:pt idx="749">
                  <c:v>0.16100977481569068</c:v>
                </c:pt>
                <c:pt idx="750">
                  <c:v>0.15493580099277407</c:v>
                </c:pt>
                <c:pt idx="751">
                  <c:v>0.16524984789177538</c:v>
                </c:pt>
                <c:pt idx="752">
                  <c:v>0.24495659558212612</c:v>
                </c:pt>
                <c:pt idx="753">
                  <c:v>0.35378303133112982</c:v>
                </c:pt>
                <c:pt idx="754">
                  <c:v>0.53800364827599922</c:v>
                </c:pt>
                <c:pt idx="755">
                  <c:v>0.5778914292824171</c:v>
                </c:pt>
                <c:pt idx="756">
                  <c:v>0.63674607235380176</c:v>
                </c:pt>
                <c:pt idx="757">
                  <c:v>0.66856872423282387</c:v>
                </c:pt>
                <c:pt idx="758">
                  <c:v>0.59324482704192849</c:v>
                </c:pt>
                <c:pt idx="759">
                  <c:v>0.40521522926837056</c:v>
                </c:pt>
                <c:pt idx="760">
                  <c:v>0.29458000326055145</c:v>
                </c:pt>
                <c:pt idx="761">
                  <c:v>0.16815394911925521</c:v>
                </c:pt>
                <c:pt idx="762">
                  <c:v>0.1791709419381092</c:v>
                </c:pt>
                <c:pt idx="763">
                  <c:v>0.20124620170180121</c:v>
                </c:pt>
                <c:pt idx="764">
                  <c:v>0.33262357244031671</c:v>
                </c:pt>
                <c:pt idx="765">
                  <c:v>0.31992635576326944</c:v>
                </c:pt>
                <c:pt idx="766">
                  <c:v>0.41898685414923642</c:v>
                </c:pt>
                <c:pt idx="767">
                  <c:v>0.56959581676433457</c:v>
                </c:pt>
                <c:pt idx="768">
                  <c:v>0.70592059884596059</c:v>
                </c:pt>
                <c:pt idx="769">
                  <c:v>0.63960464883226731</c:v>
                </c:pt>
                <c:pt idx="770">
                  <c:v>0.50905442827629388</c:v>
                </c:pt>
                <c:pt idx="771">
                  <c:v>0.35804622202248859</c:v>
                </c:pt>
                <c:pt idx="772">
                  <c:v>0.28904645725067196</c:v>
                </c:pt>
                <c:pt idx="773">
                  <c:v>0.18456301246329168</c:v>
                </c:pt>
                <c:pt idx="774">
                  <c:v>0.16431905918196005</c:v>
                </c:pt>
                <c:pt idx="775">
                  <c:v>0.15277382882936036</c:v>
                </c:pt>
                <c:pt idx="776">
                  <c:v>0.26612200171861344</c:v>
                </c:pt>
                <c:pt idx="777">
                  <c:v>0.42091241210305258</c:v>
                </c:pt>
                <c:pt idx="778">
                  <c:v>0.49891101471012611</c:v>
                </c:pt>
                <c:pt idx="779">
                  <c:v>0.51653722469391061</c:v>
                </c:pt>
                <c:pt idx="780">
                  <c:v>0.59317208726729331</c:v>
                </c:pt>
                <c:pt idx="781">
                  <c:v>0.71628155522249182</c:v>
                </c:pt>
                <c:pt idx="782">
                  <c:v>0.448759889686136</c:v>
                </c:pt>
                <c:pt idx="783">
                  <c:v>0.29084439532407597</c:v>
                </c:pt>
                <c:pt idx="784">
                  <c:v>0.23392471433064135</c:v>
                </c:pt>
                <c:pt idx="785">
                  <c:v>0.16612723943372323</c:v>
                </c:pt>
                <c:pt idx="786">
                  <c:v>0.13644239625713117</c:v>
                </c:pt>
                <c:pt idx="787">
                  <c:v>0.16659158069857943</c:v>
                </c:pt>
                <c:pt idx="788">
                  <c:v>0.21329270404307313</c:v>
                </c:pt>
                <c:pt idx="789">
                  <c:v>0.499657895170811</c:v>
                </c:pt>
                <c:pt idx="790">
                  <c:v>0.49802364828279083</c:v>
                </c:pt>
                <c:pt idx="791">
                  <c:v>0.68715123778662823</c:v>
                </c:pt>
                <c:pt idx="792">
                  <c:v>0.68827844832740348</c:v>
                </c:pt>
                <c:pt idx="793">
                  <c:v>0.61647577675569709</c:v>
                </c:pt>
                <c:pt idx="794">
                  <c:v>0.59186270824742115</c:v>
                </c:pt>
                <c:pt idx="795">
                  <c:v>0.39856733367894071</c:v>
                </c:pt>
                <c:pt idx="796">
                  <c:v>0.29655334327535771</c:v>
                </c:pt>
                <c:pt idx="797">
                  <c:v>0.17503020361959554</c:v>
                </c:pt>
                <c:pt idx="798">
                  <c:v>0.16098985865025189</c:v>
                </c:pt>
                <c:pt idx="799">
                  <c:v>0.17708116079901437</c:v>
                </c:pt>
                <c:pt idx="800">
                  <c:v>0.18924910101693324</c:v>
                </c:pt>
                <c:pt idx="801">
                  <c:v>0.27462614692790527</c:v>
                </c:pt>
                <c:pt idx="802">
                  <c:v>0.39636090064653307</c:v>
                </c:pt>
                <c:pt idx="803">
                  <c:v>0.55839557361407011</c:v>
                </c:pt>
                <c:pt idx="804">
                  <c:v>0.67392038913215468</c:v>
                </c:pt>
                <c:pt idx="805">
                  <c:v>0.60594063777645935</c:v>
                </c:pt>
                <c:pt idx="806">
                  <c:v>0.6086537925301363</c:v>
                </c:pt>
                <c:pt idx="807">
                  <c:v>0.37383106194717824</c:v>
                </c:pt>
                <c:pt idx="808">
                  <c:v>0.22658566824158297</c:v>
                </c:pt>
                <c:pt idx="809">
                  <c:v>0.14219021053122172</c:v>
                </c:pt>
                <c:pt idx="810">
                  <c:v>0.1768688369808859</c:v>
                </c:pt>
                <c:pt idx="811">
                  <c:v>0.15932291912308927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CCF-473E-9E50-284295E6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899528"/>
        <c:axId val="535901096"/>
      </c:scatterChart>
      <c:valAx>
        <c:axId val="535899528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01096"/>
        <c:crosses val="autoZero"/>
        <c:crossBetween val="midCat"/>
      </c:valAx>
      <c:valAx>
        <c:axId val="53590109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9528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7.0443122801139207E-2"/>
          <c:y val="0.13703680555555556"/>
          <c:w val="7.1879572234321773E-2"/>
          <c:h val="0.11340347222222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mappeti and Wi </a:t>
            </a:r>
            <a:endParaRPr lang="en-AU" sz="1200" baseline="-25000"/>
          </a:p>
        </c:rich>
      </c:tx>
      <c:layout>
        <c:manualLayout>
          <c:xMode val="edge"/>
          <c:yMode val="edge"/>
          <c:x val="0.342260568492768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Data'!$H$5</c:f>
              <c:strCache>
                <c:ptCount val="1"/>
                <c:pt idx="0">
                  <c:v>mappeti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Data'!$H$6:$H$817</c:f>
              <c:numCache>
                <c:formatCode>0.000</c:formatCode>
                <c:ptCount val="812"/>
                <c:pt idx="0">
                  <c:v>1.1032308904649327E-2</c:v>
                </c:pt>
                <c:pt idx="1">
                  <c:v>0.16044776119402984</c:v>
                </c:pt>
                <c:pt idx="2">
                  <c:v>6.0588901472253709E-2</c:v>
                </c:pt>
                <c:pt idx="3">
                  <c:v>0.12380038387715935</c:v>
                </c:pt>
                <c:pt idx="4">
                  <c:v>1.25</c:v>
                </c:pt>
                <c:pt idx="5">
                  <c:v>1.0552884615384619</c:v>
                </c:pt>
                <c:pt idx="6">
                  <c:v>0.49342105263157893</c:v>
                </c:pt>
                <c:pt idx="7">
                  <c:v>0.68209876543209857</c:v>
                </c:pt>
                <c:pt idx="8">
                  <c:v>0.42358078602620081</c:v>
                </c:pt>
                <c:pt idx="9">
                  <c:v>0.26142857142857134</c:v>
                </c:pt>
                <c:pt idx="10">
                  <c:v>8.9473684210526358E-2</c:v>
                </c:pt>
                <c:pt idx="11">
                  <c:v>2.6180257510729606E-2</c:v>
                </c:pt>
                <c:pt idx="12">
                  <c:v>3.3884948778565786E-2</c:v>
                </c:pt>
                <c:pt idx="13">
                  <c:v>0.13152985074626866</c:v>
                </c:pt>
                <c:pt idx="14">
                  <c:v>1.6987542468856177E-3</c:v>
                </c:pt>
                <c:pt idx="15">
                  <c:v>0.61324376199616126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0.19432314410480345</c:v>
                </c:pt>
                <c:pt idx="21">
                  <c:v>0.65571428571428558</c:v>
                </c:pt>
                <c:pt idx="22">
                  <c:v>2.7368421052631587E-2</c:v>
                </c:pt>
                <c:pt idx="23">
                  <c:v>0.19699570815450637</c:v>
                </c:pt>
                <c:pt idx="24">
                  <c:v>0.14893617021276592</c:v>
                </c:pt>
                <c:pt idx="25">
                  <c:v>2.8985507246376808E-2</c:v>
                </c:pt>
                <c:pt idx="26">
                  <c:v>1.1325028312570786E-2</c:v>
                </c:pt>
                <c:pt idx="27">
                  <c:v>0.47312859884836855</c:v>
                </c:pt>
                <c:pt idx="28">
                  <c:v>1.25</c:v>
                </c:pt>
                <c:pt idx="29">
                  <c:v>1.25</c:v>
                </c:pt>
                <c:pt idx="30">
                  <c:v>1.2105263157894735</c:v>
                </c:pt>
                <c:pt idx="31">
                  <c:v>0.67901234567901225</c:v>
                </c:pt>
                <c:pt idx="32">
                  <c:v>0.62336244541484709</c:v>
                </c:pt>
                <c:pt idx="33">
                  <c:v>0.48571428571428543</c:v>
                </c:pt>
                <c:pt idx="34">
                  <c:v>0.39052631578947372</c:v>
                </c:pt>
                <c:pt idx="35">
                  <c:v>8.8412017167381965E-2</c:v>
                </c:pt>
                <c:pt idx="36">
                  <c:v>5.2797478329393216E-2</c:v>
                </c:pt>
                <c:pt idx="37">
                  <c:v>1.9123134328358205E-2</c:v>
                </c:pt>
                <c:pt idx="38">
                  <c:v>3.2842582106455277E-2</c:v>
                </c:pt>
                <c:pt idx="39">
                  <c:v>0.26295585412667949</c:v>
                </c:pt>
                <c:pt idx="40">
                  <c:v>0.64649681528662439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0.80458515283842758</c:v>
                </c:pt>
                <c:pt idx="45">
                  <c:v>0.39357142857142835</c:v>
                </c:pt>
                <c:pt idx="46">
                  <c:v>0.12947368421052635</c:v>
                </c:pt>
                <c:pt idx="47">
                  <c:v>0.19613733905579392</c:v>
                </c:pt>
                <c:pt idx="48">
                  <c:v>0.11229314420803779</c:v>
                </c:pt>
                <c:pt idx="49">
                  <c:v>1.3992537313432835E-3</c:v>
                </c:pt>
                <c:pt idx="50">
                  <c:v>7.9275198187995499E-2</c:v>
                </c:pt>
                <c:pt idx="51">
                  <c:v>0.83205374280230338</c:v>
                </c:pt>
                <c:pt idx="52">
                  <c:v>0.30095541401273906</c:v>
                </c:pt>
                <c:pt idx="53">
                  <c:v>1.0745192307692308</c:v>
                </c:pt>
                <c:pt idx="54">
                  <c:v>1.25</c:v>
                </c:pt>
                <c:pt idx="55">
                  <c:v>0.45987654320987648</c:v>
                </c:pt>
                <c:pt idx="56">
                  <c:v>0.24672489082969432</c:v>
                </c:pt>
                <c:pt idx="57">
                  <c:v>0.54214285714285682</c:v>
                </c:pt>
                <c:pt idx="58">
                  <c:v>8.8421052631578956E-2</c:v>
                </c:pt>
                <c:pt idx="59">
                  <c:v>0.14935622317596564</c:v>
                </c:pt>
                <c:pt idx="60">
                  <c:v>2.2064617809298654E-2</c:v>
                </c:pt>
                <c:pt idx="61">
                  <c:v>0.26305970149253732</c:v>
                </c:pt>
                <c:pt idx="62">
                  <c:v>0.13929784824462066</c:v>
                </c:pt>
                <c:pt idx="63">
                  <c:v>0.24568138195777359</c:v>
                </c:pt>
                <c:pt idx="64">
                  <c:v>1.25</c:v>
                </c:pt>
                <c:pt idx="65">
                  <c:v>1.25</c:v>
                </c:pt>
                <c:pt idx="66">
                  <c:v>1.0197368421052631</c:v>
                </c:pt>
                <c:pt idx="67">
                  <c:v>1.25</c:v>
                </c:pt>
                <c:pt idx="68">
                  <c:v>0.41375545851528389</c:v>
                </c:pt>
                <c:pt idx="69">
                  <c:v>0.44714285714285695</c:v>
                </c:pt>
                <c:pt idx="70">
                  <c:v>0.18947368421052632</c:v>
                </c:pt>
                <c:pt idx="71">
                  <c:v>0.10300429184549353</c:v>
                </c:pt>
                <c:pt idx="72">
                  <c:v>5.9495665878644584E-2</c:v>
                </c:pt>
                <c:pt idx="73">
                  <c:v>0</c:v>
                </c:pt>
                <c:pt idx="74">
                  <c:v>8.0973952434881119E-2</c:v>
                </c:pt>
                <c:pt idx="75">
                  <c:v>0.69385796545105571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1.0360262008733623</c:v>
                </c:pt>
                <c:pt idx="81">
                  <c:v>0.37785714285714267</c:v>
                </c:pt>
                <c:pt idx="82">
                  <c:v>9.0000000000000038E-2</c:v>
                </c:pt>
                <c:pt idx="83">
                  <c:v>3.3047210300429175E-2</c:v>
                </c:pt>
                <c:pt idx="84">
                  <c:v>0</c:v>
                </c:pt>
                <c:pt idx="85">
                  <c:v>0</c:v>
                </c:pt>
                <c:pt idx="86">
                  <c:v>6.172140430351078E-2</c:v>
                </c:pt>
                <c:pt idx="87">
                  <c:v>0.19193857965451064</c:v>
                </c:pt>
                <c:pt idx="88">
                  <c:v>0.44426751592356711</c:v>
                </c:pt>
                <c:pt idx="89">
                  <c:v>1.25</c:v>
                </c:pt>
                <c:pt idx="90">
                  <c:v>1.25</c:v>
                </c:pt>
                <c:pt idx="91">
                  <c:v>0.67438271604938249</c:v>
                </c:pt>
                <c:pt idx="92">
                  <c:v>0.23144104803493448</c:v>
                </c:pt>
                <c:pt idx="93">
                  <c:v>0.25571428571428562</c:v>
                </c:pt>
                <c:pt idx="94">
                  <c:v>9.4210526315789508E-2</c:v>
                </c:pt>
                <c:pt idx="95">
                  <c:v>6.351931330472102E-2</c:v>
                </c:pt>
                <c:pt idx="96">
                  <c:v>5.1221434200157592E-3</c:v>
                </c:pt>
                <c:pt idx="97">
                  <c:v>1.0727611940298507E-2</c:v>
                </c:pt>
                <c:pt idx="98">
                  <c:v>0.23442808607021526</c:v>
                </c:pt>
                <c:pt idx="99">
                  <c:v>0.15930902111324383</c:v>
                </c:pt>
                <c:pt idx="100">
                  <c:v>1.25</c:v>
                </c:pt>
                <c:pt idx="101">
                  <c:v>0.20673076923076927</c:v>
                </c:pt>
                <c:pt idx="102">
                  <c:v>1.25</c:v>
                </c:pt>
                <c:pt idx="103">
                  <c:v>1.1543209876543206</c:v>
                </c:pt>
                <c:pt idx="104">
                  <c:v>0.84606986899563297</c:v>
                </c:pt>
                <c:pt idx="105">
                  <c:v>0.52999999999999969</c:v>
                </c:pt>
                <c:pt idx="106">
                  <c:v>6.4736842105263176E-2</c:v>
                </c:pt>
                <c:pt idx="107">
                  <c:v>5.0214592274678102E-2</c:v>
                </c:pt>
                <c:pt idx="108">
                  <c:v>1.8912529550827416E-2</c:v>
                </c:pt>
                <c:pt idx="109">
                  <c:v>0.11147388059701493</c:v>
                </c:pt>
                <c:pt idx="110">
                  <c:v>0.13986409966024921</c:v>
                </c:pt>
                <c:pt idx="111">
                  <c:v>3.4548944337811908E-2</c:v>
                </c:pt>
                <c:pt idx="112">
                  <c:v>0.17993630573248418</c:v>
                </c:pt>
                <c:pt idx="113">
                  <c:v>0.26923076923076933</c:v>
                </c:pt>
                <c:pt idx="114">
                  <c:v>0.60087719298245612</c:v>
                </c:pt>
                <c:pt idx="115">
                  <c:v>0.81790123456790109</c:v>
                </c:pt>
                <c:pt idx="116">
                  <c:v>0.33515283842794757</c:v>
                </c:pt>
                <c:pt idx="117">
                  <c:v>0.28071428571428558</c:v>
                </c:pt>
                <c:pt idx="118">
                  <c:v>4.9473684210526322E-2</c:v>
                </c:pt>
                <c:pt idx="119">
                  <c:v>0.17939914163090123</c:v>
                </c:pt>
                <c:pt idx="120">
                  <c:v>2.6004728132387699E-2</c:v>
                </c:pt>
                <c:pt idx="121">
                  <c:v>0.22237318840579712</c:v>
                </c:pt>
                <c:pt idx="122">
                  <c:v>0.1426953567383919</c:v>
                </c:pt>
                <c:pt idx="123">
                  <c:v>0.67370441458733221</c:v>
                </c:pt>
                <c:pt idx="124">
                  <c:v>1.25</c:v>
                </c:pt>
                <c:pt idx="125">
                  <c:v>0.64663461538461575</c:v>
                </c:pt>
                <c:pt idx="126">
                  <c:v>1.2039473684210524</c:v>
                </c:pt>
                <c:pt idx="127">
                  <c:v>0.92283950617283916</c:v>
                </c:pt>
                <c:pt idx="128">
                  <c:v>0.87336244541484698</c:v>
                </c:pt>
                <c:pt idx="129">
                  <c:v>9.8571428571428518E-2</c:v>
                </c:pt>
                <c:pt idx="130">
                  <c:v>0.17105263157894743</c:v>
                </c:pt>
                <c:pt idx="131">
                  <c:v>3.4334763948497848E-3</c:v>
                </c:pt>
                <c:pt idx="132">
                  <c:v>6.3041765169424731E-3</c:v>
                </c:pt>
                <c:pt idx="133">
                  <c:v>8.7220149253731338E-2</c:v>
                </c:pt>
                <c:pt idx="134">
                  <c:v>4.586636466591168E-2</c:v>
                </c:pt>
                <c:pt idx="135">
                  <c:v>1.25</c:v>
                </c:pt>
                <c:pt idx="136">
                  <c:v>0.41242038216560528</c:v>
                </c:pt>
                <c:pt idx="137">
                  <c:v>1.2307692307692313</c:v>
                </c:pt>
                <c:pt idx="138">
                  <c:v>1.12719298245614</c:v>
                </c:pt>
                <c:pt idx="139">
                  <c:v>0.78240740740740711</c:v>
                </c:pt>
                <c:pt idx="140">
                  <c:v>0.39628820960698685</c:v>
                </c:pt>
                <c:pt idx="141">
                  <c:v>0.10142857142857138</c:v>
                </c:pt>
                <c:pt idx="142">
                  <c:v>0.25578947368421057</c:v>
                </c:pt>
                <c:pt idx="143">
                  <c:v>5.3648068669527885E-2</c:v>
                </c:pt>
                <c:pt idx="144">
                  <c:v>0.13553979511426317</c:v>
                </c:pt>
                <c:pt idx="145">
                  <c:v>3.1249999999999997E-2</c:v>
                </c:pt>
                <c:pt idx="146">
                  <c:v>0.2281993204983013</c:v>
                </c:pt>
                <c:pt idx="147">
                  <c:v>1.7274472168905954E-2</c:v>
                </c:pt>
                <c:pt idx="148">
                  <c:v>1.25</c:v>
                </c:pt>
                <c:pt idx="149">
                  <c:v>1.0961538461538463</c:v>
                </c:pt>
                <c:pt idx="150">
                  <c:v>0.98026315789473661</c:v>
                </c:pt>
                <c:pt idx="151">
                  <c:v>0.77932098765432067</c:v>
                </c:pt>
                <c:pt idx="152">
                  <c:v>0.25327510917030566</c:v>
                </c:pt>
                <c:pt idx="153">
                  <c:v>0.70785714285714252</c:v>
                </c:pt>
                <c:pt idx="154">
                  <c:v>6.7894736842105285E-2</c:v>
                </c:pt>
                <c:pt idx="155">
                  <c:v>0.20257510729613726</c:v>
                </c:pt>
                <c:pt idx="156">
                  <c:v>0.14499605988967687</c:v>
                </c:pt>
                <c:pt idx="157">
                  <c:v>2.4720149253731342E-2</c:v>
                </c:pt>
                <c:pt idx="158">
                  <c:v>1.1891279728199325E-2</c:v>
                </c:pt>
                <c:pt idx="159">
                  <c:v>0.79174664107485626</c:v>
                </c:pt>
                <c:pt idx="160">
                  <c:v>1.25</c:v>
                </c:pt>
                <c:pt idx="161">
                  <c:v>1.25</c:v>
                </c:pt>
                <c:pt idx="162">
                  <c:v>1.25</c:v>
                </c:pt>
                <c:pt idx="163">
                  <c:v>1.0354938271604934</c:v>
                </c:pt>
                <c:pt idx="164">
                  <c:v>0.6419213973799125</c:v>
                </c:pt>
                <c:pt idx="165">
                  <c:v>0.12642857142857136</c:v>
                </c:pt>
                <c:pt idx="166">
                  <c:v>5.8421052631578971E-2</c:v>
                </c:pt>
                <c:pt idx="167">
                  <c:v>3.4334763948497848E-3</c:v>
                </c:pt>
                <c:pt idx="168">
                  <c:v>6.0677698975571306E-2</c:v>
                </c:pt>
                <c:pt idx="169">
                  <c:v>0.11639492753623189</c:v>
                </c:pt>
                <c:pt idx="170">
                  <c:v>5.4926387315968307E-2</c:v>
                </c:pt>
                <c:pt idx="171">
                  <c:v>0.51151631477927084</c:v>
                </c:pt>
                <c:pt idx="172">
                  <c:v>0.4028662420382168</c:v>
                </c:pt>
                <c:pt idx="173">
                  <c:v>0.92307692307692335</c:v>
                </c:pt>
                <c:pt idx="174">
                  <c:v>1.25</c:v>
                </c:pt>
                <c:pt idx="175">
                  <c:v>0.6651234567901233</c:v>
                </c:pt>
                <c:pt idx="176">
                  <c:v>0.88646288209606972</c:v>
                </c:pt>
                <c:pt idx="177">
                  <c:v>0.58214285714285685</c:v>
                </c:pt>
                <c:pt idx="178">
                  <c:v>0.26421052631578951</c:v>
                </c:pt>
                <c:pt idx="179">
                  <c:v>9.5708154506437743E-2</c:v>
                </c:pt>
                <c:pt idx="180">
                  <c:v>1.9700551615445226E-3</c:v>
                </c:pt>
                <c:pt idx="181">
                  <c:v>0</c:v>
                </c:pt>
                <c:pt idx="182">
                  <c:v>6.002265005662516E-2</c:v>
                </c:pt>
                <c:pt idx="183">
                  <c:v>0.1880998080614204</c:v>
                </c:pt>
                <c:pt idx="184">
                  <c:v>1.1719745222929938</c:v>
                </c:pt>
                <c:pt idx="185">
                  <c:v>0.67307692307692324</c:v>
                </c:pt>
                <c:pt idx="186">
                  <c:v>0.8815789473684208</c:v>
                </c:pt>
                <c:pt idx="187">
                  <c:v>1.0833333333333333</c:v>
                </c:pt>
                <c:pt idx="188">
                  <c:v>0.32641921397379914</c:v>
                </c:pt>
                <c:pt idx="189">
                  <c:v>7.4999999999999969E-2</c:v>
                </c:pt>
                <c:pt idx="190">
                  <c:v>0.13473684210526318</c:v>
                </c:pt>
                <c:pt idx="191">
                  <c:v>0.10944206008583689</c:v>
                </c:pt>
                <c:pt idx="192">
                  <c:v>3.7825059101654832E-2</c:v>
                </c:pt>
                <c:pt idx="193">
                  <c:v>0.13759328358208955</c:v>
                </c:pt>
                <c:pt idx="194">
                  <c:v>0.16987542468856176</c:v>
                </c:pt>
                <c:pt idx="195">
                  <c:v>4.8944337811900197E-2</c:v>
                </c:pt>
                <c:pt idx="196">
                  <c:v>0.64490445859872647</c:v>
                </c:pt>
                <c:pt idx="197">
                  <c:v>1.25</c:v>
                </c:pt>
                <c:pt idx="198">
                  <c:v>1.25</c:v>
                </c:pt>
                <c:pt idx="199">
                  <c:v>0.54166666666666652</c:v>
                </c:pt>
                <c:pt idx="200">
                  <c:v>0.888646288209607</c:v>
                </c:pt>
                <c:pt idx="201">
                  <c:v>0.19928571428571423</c:v>
                </c:pt>
                <c:pt idx="202">
                  <c:v>0.15105263157894744</c:v>
                </c:pt>
                <c:pt idx="203">
                  <c:v>0.3103004291845492</c:v>
                </c:pt>
                <c:pt idx="204">
                  <c:v>4.9251379038613069E-2</c:v>
                </c:pt>
                <c:pt idx="205">
                  <c:v>0.10867537313432835</c:v>
                </c:pt>
                <c:pt idx="206">
                  <c:v>2.8878822197055502E-2</c:v>
                </c:pt>
                <c:pt idx="207">
                  <c:v>2.7831094049904036E-2</c:v>
                </c:pt>
                <c:pt idx="208">
                  <c:v>0.32643312101910843</c:v>
                </c:pt>
                <c:pt idx="209">
                  <c:v>0.27644230769230776</c:v>
                </c:pt>
                <c:pt idx="210">
                  <c:v>1.2390350877192977</c:v>
                </c:pt>
                <c:pt idx="211">
                  <c:v>0.56018518518518512</c:v>
                </c:pt>
                <c:pt idx="212">
                  <c:v>0.30021834061135366</c:v>
                </c:pt>
                <c:pt idx="213">
                  <c:v>0.15499999999999994</c:v>
                </c:pt>
                <c:pt idx="214">
                  <c:v>0</c:v>
                </c:pt>
                <c:pt idx="215">
                  <c:v>5.3648068669527885E-2</c:v>
                </c:pt>
                <c:pt idx="216">
                  <c:v>0.13199369582348303</c:v>
                </c:pt>
                <c:pt idx="217">
                  <c:v>0.1539855072463768</c:v>
                </c:pt>
                <c:pt idx="218">
                  <c:v>0.16194790486976221</c:v>
                </c:pt>
                <c:pt idx="219">
                  <c:v>0.30326295585412683</c:v>
                </c:pt>
                <c:pt idx="220">
                  <c:v>1.25</c:v>
                </c:pt>
                <c:pt idx="221">
                  <c:v>1.25</c:v>
                </c:pt>
                <c:pt idx="222">
                  <c:v>1.25</c:v>
                </c:pt>
                <c:pt idx="223">
                  <c:v>1.25</c:v>
                </c:pt>
                <c:pt idx="224">
                  <c:v>0.36462882096069865</c:v>
                </c:pt>
                <c:pt idx="225">
                  <c:v>0.59357142857142831</c:v>
                </c:pt>
                <c:pt idx="226">
                  <c:v>0.23052631578947369</c:v>
                </c:pt>
                <c:pt idx="227">
                  <c:v>0.15407725321888407</c:v>
                </c:pt>
                <c:pt idx="228">
                  <c:v>7.5256107171000772E-2</c:v>
                </c:pt>
                <c:pt idx="229">
                  <c:v>0.47388059701492535</c:v>
                </c:pt>
                <c:pt idx="230">
                  <c:v>0.13476783691959235</c:v>
                </c:pt>
                <c:pt idx="231">
                  <c:v>0.24184261036468338</c:v>
                </c:pt>
                <c:pt idx="232">
                  <c:v>0.96656050955414052</c:v>
                </c:pt>
                <c:pt idx="233">
                  <c:v>0.56490384615384637</c:v>
                </c:pt>
                <c:pt idx="234">
                  <c:v>1.25</c:v>
                </c:pt>
                <c:pt idx="235">
                  <c:v>0.42901234567901236</c:v>
                </c:pt>
                <c:pt idx="236">
                  <c:v>0.65393013100436659</c:v>
                </c:pt>
                <c:pt idx="237">
                  <c:v>7.8571428571428542E-3</c:v>
                </c:pt>
                <c:pt idx="238">
                  <c:v>0.11684210526315794</c:v>
                </c:pt>
                <c:pt idx="239">
                  <c:v>0.1788511749347258</c:v>
                </c:pt>
                <c:pt idx="240">
                  <c:v>0.11558219178082191</c:v>
                </c:pt>
                <c:pt idx="241">
                  <c:v>0</c:v>
                </c:pt>
                <c:pt idx="242">
                  <c:v>4.2502951593860694E-2</c:v>
                </c:pt>
                <c:pt idx="243">
                  <c:v>0.2721631205673759</c:v>
                </c:pt>
                <c:pt idx="244">
                  <c:v>0.69814241486068085</c:v>
                </c:pt>
                <c:pt idx="245">
                  <c:v>0.95863309352517978</c:v>
                </c:pt>
                <c:pt idx="246">
                  <c:v>0.8254237288135593</c:v>
                </c:pt>
                <c:pt idx="247">
                  <c:v>1.25</c:v>
                </c:pt>
                <c:pt idx="248">
                  <c:v>0.71444444444444466</c:v>
                </c:pt>
                <c:pt idx="249">
                  <c:v>4.055766793409378E-2</c:v>
                </c:pt>
                <c:pt idx="250">
                  <c:v>0.12686208553580008</c:v>
                </c:pt>
                <c:pt idx="251">
                  <c:v>0.14052287581699346</c:v>
                </c:pt>
                <c:pt idx="252">
                  <c:v>1.8826135105204873E-2</c:v>
                </c:pt>
                <c:pt idx="253">
                  <c:v>3.3798056611744833E-3</c:v>
                </c:pt>
                <c:pt idx="254">
                  <c:v>0.18199802176063307</c:v>
                </c:pt>
                <c:pt idx="255">
                  <c:v>0.73456790123456817</c:v>
                </c:pt>
                <c:pt idx="256">
                  <c:v>1.25</c:v>
                </c:pt>
                <c:pt idx="257">
                  <c:v>1.25</c:v>
                </c:pt>
                <c:pt idx="258">
                  <c:v>1.25</c:v>
                </c:pt>
                <c:pt idx="259">
                  <c:v>1.25</c:v>
                </c:pt>
                <c:pt idx="260">
                  <c:v>0.85067873303167418</c:v>
                </c:pt>
                <c:pt idx="261">
                  <c:v>0.18109715796430939</c:v>
                </c:pt>
                <c:pt idx="262">
                  <c:v>0.31688311688311699</c:v>
                </c:pt>
                <c:pt idx="263">
                  <c:v>0.13600697471665216</c:v>
                </c:pt>
                <c:pt idx="264">
                  <c:v>0.18789237668161432</c:v>
                </c:pt>
                <c:pt idx="265">
                  <c:v>9.5660289314045757E-2</c:v>
                </c:pt>
                <c:pt idx="266">
                  <c:v>0</c:v>
                </c:pt>
                <c:pt idx="267">
                  <c:v>0.31472491909385114</c:v>
                </c:pt>
                <c:pt idx="268">
                  <c:v>0.32808398950131235</c:v>
                </c:pt>
                <c:pt idx="269">
                  <c:v>0.30608974358974361</c:v>
                </c:pt>
                <c:pt idx="270">
                  <c:v>1.25</c:v>
                </c:pt>
                <c:pt idx="271">
                  <c:v>1.25</c:v>
                </c:pt>
                <c:pt idx="272">
                  <c:v>0.21500843170320399</c:v>
                </c:pt>
                <c:pt idx="273">
                  <c:v>0.11131840796019898</c:v>
                </c:pt>
                <c:pt idx="274">
                  <c:v>0.10078277886497064</c:v>
                </c:pt>
                <c:pt idx="275">
                  <c:v>4.9454828660436156E-2</c:v>
                </c:pt>
                <c:pt idx="276">
                  <c:v>5.757800891530461E-2</c:v>
                </c:pt>
                <c:pt idx="277">
                  <c:v>0.5393318965517242</c:v>
                </c:pt>
                <c:pt idx="278">
                  <c:v>0.16851168511685119</c:v>
                </c:pt>
                <c:pt idx="279">
                  <c:v>0.39982425307557112</c:v>
                </c:pt>
                <c:pt idx="280">
                  <c:v>0.38709677419354843</c:v>
                </c:pt>
                <c:pt idx="281">
                  <c:v>1.25</c:v>
                </c:pt>
                <c:pt idx="282">
                  <c:v>1.25</c:v>
                </c:pt>
                <c:pt idx="283">
                  <c:v>1.25</c:v>
                </c:pt>
                <c:pt idx="284">
                  <c:v>0.72417707150964816</c:v>
                </c:pt>
                <c:pt idx="285">
                  <c:v>0.78666666666666696</c:v>
                </c:pt>
                <c:pt idx="286">
                  <c:v>0.17139479905437355</c:v>
                </c:pt>
                <c:pt idx="287">
                  <c:v>0.10212765957446808</c:v>
                </c:pt>
                <c:pt idx="288">
                  <c:v>0.43831494483450351</c:v>
                </c:pt>
                <c:pt idx="289">
                  <c:v>0.32035175879396982</c:v>
                </c:pt>
                <c:pt idx="290">
                  <c:v>0.35479632063074901</c:v>
                </c:pt>
                <c:pt idx="291">
                  <c:v>1.25</c:v>
                </c:pt>
                <c:pt idx="292">
                  <c:v>1.25</c:v>
                </c:pt>
                <c:pt idx="293">
                  <c:v>0.99999999999999978</c:v>
                </c:pt>
                <c:pt idx="294">
                  <c:v>1.25</c:v>
                </c:pt>
                <c:pt idx="295">
                  <c:v>0.81395348837209303</c:v>
                </c:pt>
                <c:pt idx="296">
                  <c:v>0.89037433155080248</c:v>
                </c:pt>
                <c:pt idx="297">
                  <c:v>1.2442899702085404</c:v>
                </c:pt>
                <c:pt idx="298">
                  <c:v>2.3350846468184475E-2</c:v>
                </c:pt>
                <c:pt idx="299">
                  <c:v>3.8773669972948614E-2</c:v>
                </c:pt>
                <c:pt idx="300">
                  <c:v>5.197132616487455E-2</c:v>
                </c:pt>
                <c:pt idx="301">
                  <c:v>1.3367609254498716E-2</c:v>
                </c:pt>
                <c:pt idx="302">
                  <c:v>0.35098522167487689</c:v>
                </c:pt>
                <c:pt idx="303">
                  <c:v>0.12793176972281453</c:v>
                </c:pt>
                <c:pt idx="304">
                  <c:v>1.25</c:v>
                </c:pt>
                <c:pt idx="305">
                  <c:v>0.31937172774869105</c:v>
                </c:pt>
                <c:pt idx="306">
                  <c:v>1.1140495867768596</c:v>
                </c:pt>
                <c:pt idx="307">
                  <c:v>0.67857142857142849</c:v>
                </c:pt>
                <c:pt idx="308">
                  <c:v>0.8950542822677926</c:v>
                </c:pt>
                <c:pt idx="309">
                  <c:v>1.25</c:v>
                </c:pt>
                <c:pt idx="310">
                  <c:v>8.7158628704241722E-2</c:v>
                </c:pt>
                <c:pt idx="311">
                  <c:v>7.0897155361050318E-2</c:v>
                </c:pt>
                <c:pt idx="312">
                  <c:v>6.2176165803108807E-2</c:v>
                </c:pt>
                <c:pt idx="313">
                  <c:v>0.23922518159806305</c:v>
                </c:pt>
                <c:pt idx="314">
                  <c:v>1.3392857142857137E-2</c:v>
                </c:pt>
                <c:pt idx="315">
                  <c:v>9.0909090909090912E-2</c:v>
                </c:pt>
                <c:pt idx="316">
                  <c:v>0.25545171339563871</c:v>
                </c:pt>
                <c:pt idx="317">
                  <c:v>0.83333333333333293</c:v>
                </c:pt>
                <c:pt idx="318">
                  <c:v>0.36131386861313874</c:v>
                </c:pt>
                <c:pt idx="319">
                  <c:v>0.41176470588235287</c:v>
                </c:pt>
                <c:pt idx="320">
                  <c:v>0.64559819413092556</c:v>
                </c:pt>
                <c:pt idx="321">
                  <c:v>0.56320836965998267</c:v>
                </c:pt>
                <c:pt idx="322">
                  <c:v>0.14444444444444446</c:v>
                </c:pt>
                <c:pt idx="323">
                  <c:v>6.0722521137586465E-2</c:v>
                </c:pt>
                <c:pt idx="324">
                  <c:v>0.1294642857142857</c:v>
                </c:pt>
                <c:pt idx="325">
                  <c:v>2.3694602896007028E-2</c:v>
                </c:pt>
                <c:pt idx="326">
                  <c:v>0.17505720823798629</c:v>
                </c:pt>
                <c:pt idx="327">
                  <c:v>0.29251700680272102</c:v>
                </c:pt>
                <c:pt idx="328">
                  <c:v>0.72754491017964062</c:v>
                </c:pt>
                <c:pt idx="329">
                  <c:v>1.218181818181818</c:v>
                </c:pt>
                <c:pt idx="330">
                  <c:v>0.70562770562770549</c:v>
                </c:pt>
                <c:pt idx="331">
                  <c:v>0.27216494845360828</c:v>
                </c:pt>
                <c:pt idx="332">
                  <c:v>0.51458333333333328</c:v>
                </c:pt>
                <c:pt idx="333">
                  <c:v>0.16046213093709885</c:v>
                </c:pt>
                <c:pt idx="334">
                  <c:v>0.32896064581231083</c:v>
                </c:pt>
                <c:pt idx="335">
                  <c:v>8.0357142857142863E-2</c:v>
                </c:pt>
                <c:pt idx="336">
                  <c:v>0.13406408094435079</c:v>
                </c:pt>
                <c:pt idx="337">
                  <c:v>1.6129032258064519E-2</c:v>
                </c:pt>
                <c:pt idx="338">
                  <c:v>4.0308239478363948E-2</c:v>
                </c:pt>
                <c:pt idx="339">
                  <c:v>0.299412915851272</c:v>
                </c:pt>
                <c:pt idx="340">
                  <c:v>0.88998357963875185</c:v>
                </c:pt>
                <c:pt idx="341">
                  <c:v>1.25</c:v>
                </c:pt>
                <c:pt idx="342">
                  <c:v>1.25</c:v>
                </c:pt>
                <c:pt idx="343">
                  <c:v>1.25</c:v>
                </c:pt>
                <c:pt idx="344">
                  <c:v>1.25</c:v>
                </c:pt>
                <c:pt idx="345">
                  <c:v>0.12801101169993118</c:v>
                </c:pt>
                <c:pt idx="346">
                  <c:v>0.1726535341830823</c:v>
                </c:pt>
                <c:pt idx="347">
                  <c:v>8.4025854108956619E-2</c:v>
                </c:pt>
                <c:pt idx="348">
                  <c:v>0.10518834399431413</c:v>
                </c:pt>
                <c:pt idx="349">
                  <c:v>0.17647058823529413</c:v>
                </c:pt>
                <c:pt idx="350">
                  <c:v>5.7271557271557264E-2</c:v>
                </c:pt>
                <c:pt idx="351">
                  <c:v>0.55723542116630687</c:v>
                </c:pt>
                <c:pt idx="352">
                  <c:v>0.89090909090909098</c:v>
                </c:pt>
                <c:pt idx="353">
                  <c:v>0.24170616113744073</c:v>
                </c:pt>
                <c:pt idx="354">
                  <c:v>0.89406779661016966</c:v>
                </c:pt>
                <c:pt idx="355">
                  <c:v>1.25</c:v>
                </c:pt>
                <c:pt idx="356">
                  <c:v>1.25</c:v>
                </c:pt>
                <c:pt idx="357">
                  <c:v>0.66666666666666685</c:v>
                </c:pt>
                <c:pt idx="358">
                  <c:v>0.34231200897867575</c:v>
                </c:pt>
                <c:pt idx="359">
                  <c:v>0.12623097582811099</c:v>
                </c:pt>
                <c:pt idx="360">
                  <c:v>3.928123694107815E-2</c:v>
                </c:pt>
                <c:pt idx="361">
                  <c:v>0</c:v>
                </c:pt>
                <c:pt idx="362">
                  <c:v>2.5059665871121711E-2</c:v>
                </c:pt>
                <c:pt idx="363">
                  <c:v>0.83823529411764708</c:v>
                </c:pt>
                <c:pt idx="364">
                  <c:v>0.75655430711610494</c:v>
                </c:pt>
                <c:pt idx="365">
                  <c:v>1.25</c:v>
                </c:pt>
                <c:pt idx="366">
                  <c:v>1.25</c:v>
                </c:pt>
                <c:pt idx="367">
                  <c:v>0.401685393258427</c:v>
                </c:pt>
                <c:pt idx="368">
                  <c:v>0.31307550644567211</c:v>
                </c:pt>
                <c:pt idx="369">
                  <c:v>0.79635258358662597</c:v>
                </c:pt>
                <c:pt idx="370">
                  <c:v>0.15517241379310345</c:v>
                </c:pt>
                <c:pt idx="371">
                  <c:v>6.3084112149532703E-2</c:v>
                </c:pt>
                <c:pt idx="372">
                  <c:v>5.7815845824411134E-2</c:v>
                </c:pt>
                <c:pt idx="373">
                  <c:v>6.3055062166962689E-2</c:v>
                </c:pt>
                <c:pt idx="374">
                  <c:v>0.25828729281767954</c:v>
                </c:pt>
                <c:pt idx="375">
                  <c:v>4.6849757673667197E-2</c:v>
                </c:pt>
                <c:pt idx="376">
                  <c:v>0.90282131661441978</c:v>
                </c:pt>
                <c:pt idx="377">
                  <c:v>1.25</c:v>
                </c:pt>
                <c:pt idx="378">
                  <c:v>1.25</c:v>
                </c:pt>
                <c:pt idx="379">
                  <c:v>1.25</c:v>
                </c:pt>
                <c:pt idx="380">
                  <c:v>0.43902439024390244</c:v>
                </c:pt>
                <c:pt idx="381">
                  <c:v>0.22773722627737225</c:v>
                </c:pt>
                <c:pt idx="382">
                  <c:v>0.18299246501614644</c:v>
                </c:pt>
                <c:pt idx="383">
                  <c:v>1.7241379310344831E-2</c:v>
                </c:pt>
                <c:pt idx="384">
                  <c:v>6.2101376300772067E-2</c:v>
                </c:pt>
                <c:pt idx="385">
                  <c:v>1.6071428571428573E-2</c:v>
                </c:pt>
                <c:pt idx="386">
                  <c:v>0.14480587618048266</c:v>
                </c:pt>
                <c:pt idx="387">
                  <c:v>0.69923371647509569</c:v>
                </c:pt>
                <c:pt idx="388">
                  <c:v>0.52307692307692311</c:v>
                </c:pt>
                <c:pt idx="389">
                  <c:v>1.1947368421052629</c:v>
                </c:pt>
                <c:pt idx="390">
                  <c:v>0.43961352657004832</c:v>
                </c:pt>
                <c:pt idx="391">
                  <c:v>0.15274463007159902</c:v>
                </c:pt>
                <c:pt idx="392">
                  <c:v>0.293286219081272</c:v>
                </c:pt>
                <c:pt idx="393">
                  <c:v>0.11712846347607053</c:v>
                </c:pt>
                <c:pt idx="394">
                  <c:v>1.3462976813762156E-2</c:v>
                </c:pt>
                <c:pt idx="395">
                  <c:v>1.8559762435040837E-2</c:v>
                </c:pt>
                <c:pt idx="396">
                  <c:v>1.6865776528461003E-2</c:v>
                </c:pt>
                <c:pt idx="397">
                  <c:v>1.2412723041117143E-2</c:v>
                </c:pt>
                <c:pt idx="398">
                  <c:v>0.88748241912798886</c:v>
                </c:pt>
                <c:pt idx="399">
                  <c:v>0.94662921348314588</c:v>
                </c:pt>
                <c:pt idx="400">
                  <c:v>1.1570247933884297</c:v>
                </c:pt>
                <c:pt idx="401">
                  <c:v>0.5692307692307691</c:v>
                </c:pt>
                <c:pt idx="402">
                  <c:v>1.25</c:v>
                </c:pt>
                <c:pt idx="403">
                  <c:v>0.95783132530120463</c:v>
                </c:pt>
                <c:pt idx="404">
                  <c:v>0.7759999999999998</c:v>
                </c:pt>
                <c:pt idx="405">
                  <c:v>0.25828729281767965</c:v>
                </c:pt>
                <c:pt idx="406">
                  <c:v>0.16074600355239788</c:v>
                </c:pt>
                <c:pt idx="407">
                  <c:v>7.2740631888317434E-2</c:v>
                </c:pt>
                <c:pt idx="408">
                  <c:v>6.3798219584569743E-2</c:v>
                </c:pt>
                <c:pt idx="409">
                  <c:v>1.0620915032679737E-2</c:v>
                </c:pt>
                <c:pt idx="410">
                  <c:v>0.11261730969760166</c:v>
                </c:pt>
                <c:pt idx="411">
                  <c:v>0.38206627680311889</c:v>
                </c:pt>
                <c:pt idx="412">
                  <c:v>0.43478260869565222</c:v>
                </c:pt>
                <c:pt idx="413">
                  <c:v>0.70425531914893613</c:v>
                </c:pt>
                <c:pt idx="414">
                  <c:v>1.25</c:v>
                </c:pt>
                <c:pt idx="415">
                  <c:v>1.25</c:v>
                </c:pt>
                <c:pt idx="416">
                  <c:v>0.76296296296296306</c:v>
                </c:pt>
                <c:pt idx="417">
                  <c:v>0.13267813267813267</c:v>
                </c:pt>
                <c:pt idx="418">
                  <c:v>0.13016157989228005</c:v>
                </c:pt>
                <c:pt idx="419">
                  <c:v>4.0577716643741414E-2</c:v>
                </c:pt>
                <c:pt idx="420">
                  <c:v>1.8931710615280598E-2</c:v>
                </c:pt>
                <c:pt idx="421">
                  <c:v>0</c:v>
                </c:pt>
                <c:pt idx="422">
                  <c:v>0.22009132420091324</c:v>
                </c:pt>
                <c:pt idx="423">
                  <c:v>0.68421052631578949</c:v>
                </c:pt>
                <c:pt idx="424">
                  <c:v>0.63050847457627124</c:v>
                </c:pt>
                <c:pt idx="425">
                  <c:v>0.9026128266033252</c:v>
                </c:pt>
                <c:pt idx="426">
                  <c:v>0.48421052631578937</c:v>
                </c:pt>
                <c:pt idx="427">
                  <c:v>1.25</c:v>
                </c:pt>
                <c:pt idx="428">
                  <c:v>0.67095115681233941</c:v>
                </c:pt>
                <c:pt idx="429">
                  <c:v>0.15776397515527954</c:v>
                </c:pt>
                <c:pt idx="430">
                  <c:v>8.1690140845070439E-2</c:v>
                </c:pt>
                <c:pt idx="431">
                  <c:v>0.12764003673094582</c:v>
                </c:pt>
                <c:pt idx="432">
                  <c:v>1.6010673782521679E-2</c:v>
                </c:pt>
                <c:pt idx="433">
                  <c:v>1.9469026548672573E-2</c:v>
                </c:pt>
                <c:pt idx="434">
                  <c:v>7.501875468867217E-4</c:v>
                </c:pt>
                <c:pt idx="435">
                  <c:v>0.23076923076923073</c:v>
                </c:pt>
                <c:pt idx="436">
                  <c:v>0.62776025236593092</c:v>
                </c:pt>
                <c:pt idx="437">
                  <c:v>0.73981191222570508</c:v>
                </c:pt>
                <c:pt idx="438">
                  <c:v>1.25</c:v>
                </c:pt>
                <c:pt idx="439">
                  <c:v>1.25</c:v>
                </c:pt>
                <c:pt idx="440">
                  <c:v>0.84470588235294131</c:v>
                </c:pt>
                <c:pt idx="441">
                  <c:v>0.53387533875338755</c:v>
                </c:pt>
                <c:pt idx="442">
                  <c:v>6.4631956912028721E-2</c:v>
                </c:pt>
                <c:pt idx="443">
                  <c:v>0.11937857726901062</c:v>
                </c:pt>
                <c:pt idx="444">
                  <c:v>0.14927768860353133</c:v>
                </c:pt>
                <c:pt idx="445">
                  <c:v>5.68278201865988E-2</c:v>
                </c:pt>
                <c:pt idx="446">
                  <c:v>0.11674347158218122</c:v>
                </c:pt>
                <c:pt idx="447">
                  <c:v>0.17989417989417997</c:v>
                </c:pt>
                <c:pt idx="448">
                  <c:v>1.25</c:v>
                </c:pt>
                <c:pt idx="449">
                  <c:v>1.25</c:v>
                </c:pt>
                <c:pt idx="450">
                  <c:v>1.25</c:v>
                </c:pt>
                <c:pt idx="451">
                  <c:v>0.59566787003610122</c:v>
                </c:pt>
                <c:pt idx="452">
                  <c:v>0.18936170212765957</c:v>
                </c:pt>
                <c:pt idx="453">
                  <c:v>0.49873417721519003</c:v>
                </c:pt>
                <c:pt idx="454">
                  <c:v>3.8606403013182689E-2</c:v>
                </c:pt>
                <c:pt idx="455">
                  <c:v>8.0120937263794392E-2</c:v>
                </c:pt>
                <c:pt idx="456">
                  <c:v>5.289588215600937E-2</c:v>
                </c:pt>
                <c:pt idx="457">
                  <c:v>9.1934084995663468E-2</c:v>
                </c:pt>
                <c:pt idx="458">
                  <c:v>6.6549912434325731E-2</c:v>
                </c:pt>
                <c:pt idx="459">
                  <c:v>0.14882943143812705</c:v>
                </c:pt>
                <c:pt idx="460">
                  <c:v>1.25</c:v>
                </c:pt>
                <c:pt idx="461">
                  <c:v>1.25</c:v>
                </c:pt>
                <c:pt idx="462">
                  <c:v>1.0967741935483872</c:v>
                </c:pt>
                <c:pt idx="463">
                  <c:v>0.40000000000000013</c:v>
                </c:pt>
                <c:pt idx="464">
                  <c:v>0.62668918918918903</c:v>
                </c:pt>
                <c:pt idx="465">
                  <c:v>0.11143984220907296</c:v>
                </c:pt>
                <c:pt idx="466">
                  <c:v>0.24789029535864976</c:v>
                </c:pt>
                <c:pt idx="467">
                  <c:v>0.13526570048309178</c:v>
                </c:pt>
                <c:pt idx="468">
                  <c:v>5.3440213760855056E-3</c:v>
                </c:pt>
                <c:pt idx="469">
                  <c:v>2.9928918817807709E-3</c:v>
                </c:pt>
                <c:pt idx="470">
                  <c:v>0.14975369458128079</c:v>
                </c:pt>
                <c:pt idx="471">
                  <c:v>4.4368600682593864E-2</c:v>
                </c:pt>
                <c:pt idx="472">
                  <c:v>1.1170886075949367</c:v>
                </c:pt>
                <c:pt idx="473">
                  <c:v>1.25</c:v>
                </c:pt>
                <c:pt idx="474">
                  <c:v>1.25</c:v>
                </c:pt>
                <c:pt idx="475">
                  <c:v>1.25</c:v>
                </c:pt>
                <c:pt idx="476">
                  <c:v>0.54799999999999993</c:v>
                </c:pt>
                <c:pt idx="477">
                  <c:v>0.26159793814432986</c:v>
                </c:pt>
                <c:pt idx="478">
                  <c:v>0.19567690557451647</c:v>
                </c:pt>
                <c:pt idx="479">
                  <c:v>0.14491654021244313</c:v>
                </c:pt>
                <c:pt idx="480">
                  <c:v>0.05</c:v>
                </c:pt>
                <c:pt idx="481">
                  <c:v>4.9067713444553483E-2</c:v>
                </c:pt>
                <c:pt idx="482">
                  <c:v>3.3707865168539332E-2</c:v>
                </c:pt>
                <c:pt idx="483">
                  <c:v>6.6091954022988508E-2</c:v>
                </c:pt>
                <c:pt idx="484">
                  <c:v>0.13148148148148145</c:v>
                </c:pt>
                <c:pt idx="485">
                  <c:v>1.0520833333333335</c:v>
                </c:pt>
                <c:pt idx="486">
                  <c:v>1.25</c:v>
                </c:pt>
                <c:pt idx="487">
                  <c:v>1.25</c:v>
                </c:pt>
                <c:pt idx="488">
                  <c:v>0.38059701492537318</c:v>
                </c:pt>
                <c:pt idx="489">
                  <c:v>0.25000000000000011</c:v>
                </c:pt>
                <c:pt idx="490">
                  <c:v>5.3627760252365937E-2</c:v>
                </c:pt>
                <c:pt idx="491">
                  <c:v>0.1550580431177446</c:v>
                </c:pt>
                <c:pt idx="492">
                  <c:v>0.1003484320557491</c:v>
                </c:pt>
                <c:pt idx="493">
                  <c:v>0</c:v>
                </c:pt>
                <c:pt idx="494">
                  <c:v>2.1032504780114723E-2</c:v>
                </c:pt>
                <c:pt idx="495">
                  <c:v>0.31751227495908346</c:v>
                </c:pt>
                <c:pt idx="496">
                  <c:v>0.24062500000000001</c:v>
                </c:pt>
                <c:pt idx="497">
                  <c:v>1.25</c:v>
                </c:pt>
                <c:pt idx="498">
                  <c:v>1.25</c:v>
                </c:pt>
                <c:pt idx="499">
                  <c:v>1.25</c:v>
                </c:pt>
                <c:pt idx="500">
                  <c:v>0.60753880266075388</c:v>
                </c:pt>
                <c:pt idx="501">
                  <c:v>1.9562715765247408E-2</c:v>
                </c:pt>
                <c:pt idx="502">
                  <c:v>0.14658726523133303</c:v>
                </c:pt>
                <c:pt idx="503">
                  <c:v>7.0588235294117658E-3</c:v>
                </c:pt>
                <c:pt idx="504">
                  <c:v>7.9808459696727879E-4</c:v>
                </c:pt>
                <c:pt idx="505">
                  <c:v>4.3027888446215135E-2</c:v>
                </c:pt>
                <c:pt idx="506">
                  <c:v>0.32844932844932845</c:v>
                </c:pt>
                <c:pt idx="507">
                  <c:v>0.57818930041152272</c:v>
                </c:pt>
                <c:pt idx="508">
                  <c:v>1.25</c:v>
                </c:pt>
                <c:pt idx="509">
                  <c:v>1.25</c:v>
                </c:pt>
                <c:pt idx="510">
                  <c:v>0.78378378378378388</c:v>
                </c:pt>
                <c:pt idx="511">
                  <c:v>1.25</c:v>
                </c:pt>
                <c:pt idx="512">
                  <c:v>1.25</c:v>
                </c:pt>
                <c:pt idx="513">
                  <c:v>0.86923721709974811</c:v>
                </c:pt>
                <c:pt idx="514">
                  <c:v>0.48106591865357634</c:v>
                </c:pt>
                <c:pt idx="515">
                  <c:v>0.68636911942098933</c:v>
                </c:pt>
                <c:pt idx="516">
                  <c:v>0.27544351073762841</c:v>
                </c:pt>
                <c:pt idx="517">
                  <c:v>4.6448087431693992E-2</c:v>
                </c:pt>
                <c:pt idx="518">
                  <c:v>6.9792802617230115E-2</c:v>
                </c:pt>
                <c:pt idx="519">
                  <c:v>3.034682080924855E-2</c:v>
                </c:pt>
                <c:pt idx="520">
                  <c:v>0.25201072386058981</c:v>
                </c:pt>
                <c:pt idx="521">
                  <c:v>1.1674008810572687</c:v>
                </c:pt>
                <c:pt idx="522">
                  <c:v>0.94696969696969713</c:v>
                </c:pt>
                <c:pt idx="523">
                  <c:v>0.44615384615384618</c:v>
                </c:pt>
                <c:pt idx="524">
                  <c:v>0.62420382165605082</c:v>
                </c:pt>
                <c:pt idx="525">
                  <c:v>0.3401015228426395</c:v>
                </c:pt>
                <c:pt idx="526">
                  <c:v>0.13896457765667572</c:v>
                </c:pt>
                <c:pt idx="527">
                  <c:v>0.16425992779783391</c:v>
                </c:pt>
                <c:pt idx="528">
                  <c:v>8.0308880308880295E-2</c:v>
                </c:pt>
                <c:pt idx="529">
                  <c:v>4.6109510086455335E-2</c:v>
                </c:pt>
                <c:pt idx="530">
                  <c:v>0</c:v>
                </c:pt>
                <c:pt idx="531">
                  <c:v>1.9292604501607725E-2</c:v>
                </c:pt>
                <c:pt idx="532">
                  <c:v>0.24366471734892789</c:v>
                </c:pt>
                <c:pt idx="533">
                  <c:v>1.25</c:v>
                </c:pt>
                <c:pt idx="534">
                  <c:v>0.66233766233766211</c:v>
                </c:pt>
                <c:pt idx="535">
                  <c:v>0.1766304347826087</c:v>
                </c:pt>
                <c:pt idx="536">
                  <c:v>0.23204419889502759</c:v>
                </c:pt>
                <c:pt idx="537">
                  <c:v>0.25083986562150057</c:v>
                </c:pt>
                <c:pt idx="538">
                  <c:v>0.31038251366120223</c:v>
                </c:pt>
                <c:pt idx="539">
                  <c:v>1.8879798615481436E-2</c:v>
                </c:pt>
                <c:pt idx="540">
                  <c:v>0.1052980132450331</c:v>
                </c:pt>
                <c:pt idx="541">
                  <c:v>5.8284762697751867E-2</c:v>
                </c:pt>
                <c:pt idx="542">
                  <c:v>6.2567421790722791E-2</c:v>
                </c:pt>
                <c:pt idx="543">
                  <c:v>0.53195876288659816</c:v>
                </c:pt>
                <c:pt idx="544">
                  <c:v>0.70342205323193907</c:v>
                </c:pt>
                <c:pt idx="545">
                  <c:v>1.25</c:v>
                </c:pt>
                <c:pt idx="546">
                  <c:v>1.25</c:v>
                </c:pt>
                <c:pt idx="547">
                  <c:v>0.27100271002710025</c:v>
                </c:pt>
                <c:pt idx="548">
                  <c:v>0.43712574850299413</c:v>
                </c:pt>
                <c:pt idx="549">
                  <c:v>0.28050314465408804</c:v>
                </c:pt>
                <c:pt idx="550">
                  <c:v>6.8345323741007213E-2</c:v>
                </c:pt>
                <c:pt idx="551">
                  <c:v>2.712700369913687E-2</c:v>
                </c:pt>
                <c:pt idx="552">
                  <c:v>7.3369565217391311E-2</c:v>
                </c:pt>
                <c:pt idx="553">
                  <c:v>4.9167327517842974E-2</c:v>
                </c:pt>
                <c:pt idx="554">
                  <c:v>0.17039106145251398</c:v>
                </c:pt>
                <c:pt idx="555">
                  <c:v>0.14736842105263157</c:v>
                </c:pt>
                <c:pt idx="556">
                  <c:v>0.18232044198895025</c:v>
                </c:pt>
                <c:pt idx="557">
                  <c:v>1.25</c:v>
                </c:pt>
                <c:pt idx="558">
                  <c:v>1.25</c:v>
                </c:pt>
                <c:pt idx="559">
                  <c:v>1.25</c:v>
                </c:pt>
                <c:pt idx="560">
                  <c:v>0.84137931034482738</c:v>
                </c:pt>
                <c:pt idx="561">
                  <c:v>0.21777221526908636</c:v>
                </c:pt>
                <c:pt idx="562">
                  <c:v>3.5977859778597784E-2</c:v>
                </c:pt>
                <c:pt idx="563">
                  <c:v>4.1759880686055191E-2</c:v>
                </c:pt>
                <c:pt idx="564">
                  <c:v>4.1059602649006627E-2</c:v>
                </c:pt>
                <c:pt idx="565">
                  <c:v>0.14843749999999997</c:v>
                </c:pt>
                <c:pt idx="566">
                  <c:v>1.9406392694063926E-2</c:v>
                </c:pt>
                <c:pt idx="567">
                  <c:v>9.3167701863354022E-3</c:v>
                </c:pt>
                <c:pt idx="568">
                  <c:v>0.95155709342560557</c:v>
                </c:pt>
                <c:pt idx="569">
                  <c:v>0.56768558951965054</c:v>
                </c:pt>
                <c:pt idx="570">
                  <c:v>0.33823529411764719</c:v>
                </c:pt>
                <c:pt idx="571">
                  <c:v>1.0284090909090906</c:v>
                </c:pt>
                <c:pt idx="572">
                  <c:v>1.25</c:v>
                </c:pt>
                <c:pt idx="573">
                  <c:v>0.30079155672823216</c:v>
                </c:pt>
                <c:pt idx="574">
                  <c:v>0.24435721295387633</c:v>
                </c:pt>
                <c:pt idx="575">
                  <c:v>0.16666666666666666</c:v>
                </c:pt>
                <c:pt idx="576">
                  <c:v>5.2812858783008045E-2</c:v>
                </c:pt>
                <c:pt idx="577">
                  <c:v>0.15479331574318381</c:v>
                </c:pt>
                <c:pt idx="578">
                  <c:v>4.5314109165808435E-2</c:v>
                </c:pt>
                <c:pt idx="579">
                  <c:v>0.76161616161616164</c:v>
                </c:pt>
                <c:pt idx="580">
                  <c:v>0.27671232876712326</c:v>
                </c:pt>
                <c:pt idx="581">
                  <c:v>1.25</c:v>
                </c:pt>
                <c:pt idx="582">
                  <c:v>1.25</c:v>
                </c:pt>
                <c:pt idx="583">
                  <c:v>0.53374233128834347</c:v>
                </c:pt>
                <c:pt idx="584">
                  <c:v>0.43761638733705777</c:v>
                </c:pt>
                <c:pt idx="585">
                  <c:v>0.38268156424581018</c:v>
                </c:pt>
                <c:pt idx="586">
                  <c:v>0.17793594306049823</c:v>
                </c:pt>
                <c:pt idx="587">
                  <c:v>2.0119225037257823E-2</c:v>
                </c:pt>
                <c:pt idx="588">
                  <c:v>3.5691523263224986E-2</c:v>
                </c:pt>
                <c:pt idx="589">
                  <c:v>7.0078740157480321E-2</c:v>
                </c:pt>
                <c:pt idx="590">
                  <c:v>0.32322053675612605</c:v>
                </c:pt>
                <c:pt idx="591">
                  <c:v>1.4598540145985401E-2</c:v>
                </c:pt>
                <c:pt idx="592">
                  <c:v>0.92161520190023771</c:v>
                </c:pt>
                <c:pt idx="593">
                  <c:v>0.80869565217391293</c:v>
                </c:pt>
                <c:pt idx="594">
                  <c:v>0.94238683127572032</c:v>
                </c:pt>
                <c:pt idx="595">
                  <c:v>0.42857142857142855</c:v>
                </c:pt>
                <c:pt idx="596">
                  <c:v>0.39575971731448761</c:v>
                </c:pt>
                <c:pt idx="597">
                  <c:v>0.35815147625160459</c:v>
                </c:pt>
                <c:pt idx="598">
                  <c:v>0.22283205268935238</c:v>
                </c:pt>
                <c:pt idx="599">
                  <c:v>0.15116772823779198</c:v>
                </c:pt>
                <c:pt idx="600">
                  <c:v>2.6092628832354854E-3</c:v>
                </c:pt>
                <c:pt idx="601">
                  <c:v>0.2529673590504451</c:v>
                </c:pt>
                <c:pt idx="602">
                  <c:v>0.1009564293304995</c:v>
                </c:pt>
                <c:pt idx="603">
                  <c:v>0.51118760757314974</c:v>
                </c:pt>
                <c:pt idx="604">
                  <c:v>0.98943661971830987</c:v>
                </c:pt>
                <c:pt idx="605">
                  <c:v>1.25</c:v>
                </c:pt>
                <c:pt idx="606">
                  <c:v>1.2086330935251794</c:v>
                </c:pt>
                <c:pt idx="607">
                  <c:v>0.84593023255813948</c:v>
                </c:pt>
                <c:pt idx="608">
                  <c:v>0.59958071278826008</c:v>
                </c:pt>
                <c:pt idx="609">
                  <c:v>0.38427947598253276</c:v>
                </c:pt>
                <c:pt idx="610">
                  <c:v>9.753914988814319E-2</c:v>
                </c:pt>
                <c:pt idx="611">
                  <c:v>2.9197080291970795E-2</c:v>
                </c:pt>
                <c:pt idx="612">
                  <c:v>3.7204058624577215E-2</c:v>
                </c:pt>
                <c:pt idx="613">
                  <c:v>5.8015267175572517E-2</c:v>
                </c:pt>
                <c:pt idx="614">
                  <c:v>0.16416416416416413</c:v>
                </c:pt>
                <c:pt idx="615">
                  <c:v>0.15396825396825398</c:v>
                </c:pt>
                <c:pt idx="616">
                  <c:v>0.74238227146814406</c:v>
                </c:pt>
                <c:pt idx="617">
                  <c:v>1.25</c:v>
                </c:pt>
                <c:pt idx="618">
                  <c:v>1.1520467836257311</c:v>
                </c:pt>
                <c:pt idx="619">
                  <c:v>1.159159159159159</c:v>
                </c:pt>
                <c:pt idx="620">
                  <c:v>0.97034764826175879</c:v>
                </c:pt>
                <c:pt idx="621">
                  <c:v>0.52802893309222421</c:v>
                </c:pt>
                <c:pt idx="622">
                  <c:v>0.18735362997658078</c:v>
                </c:pt>
                <c:pt idx="623">
                  <c:v>4.831358249772106E-2</c:v>
                </c:pt>
                <c:pt idx="624">
                  <c:v>0.12678288431061804</c:v>
                </c:pt>
                <c:pt idx="625">
                  <c:v>9.1491308325709062E-4</c:v>
                </c:pt>
                <c:pt idx="626">
                  <c:v>0.10650887573964497</c:v>
                </c:pt>
                <c:pt idx="627">
                  <c:v>2.7982326951399118E-2</c:v>
                </c:pt>
                <c:pt idx="628">
                  <c:v>0.81489841986455991</c:v>
                </c:pt>
                <c:pt idx="629">
                  <c:v>0.98837209302325602</c:v>
                </c:pt>
                <c:pt idx="630">
                  <c:v>0.82236842105263153</c:v>
                </c:pt>
                <c:pt idx="631">
                  <c:v>0.37398373983739835</c:v>
                </c:pt>
                <c:pt idx="632">
                  <c:v>0.39965986394557823</c:v>
                </c:pt>
                <c:pt idx="633">
                  <c:v>0.12366230677764566</c:v>
                </c:pt>
                <c:pt idx="634">
                  <c:v>8.7659574468085102E-2</c:v>
                </c:pt>
                <c:pt idx="635">
                  <c:v>0.10509138381201046</c:v>
                </c:pt>
                <c:pt idx="636">
                  <c:v>1.936289818863211E-2</c:v>
                </c:pt>
                <c:pt idx="637">
                  <c:v>0.30475763016157992</c:v>
                </c:pt>
                <c:pt idx="638">
                  <c:v>1.8691588785046735E-2</c:v>
                </c:pt>
                <c:pt idx="639">
                  <c:v>0.15358931552587651</c:v>
                </c:pt>
                <c:pt idx="640">
                  <c:v>0.90490797546012269</c:v>
                </c:pt>
                <c:pt idx="641">
                  <c:v>1.25</c:v>
                </c:pt>
                <c:pt idx="642">
                  <c:v>0.9825174825174825</c:v>
                </c:pt>
                <c:pt idx="643">
                  <c:v>1.25</c:v>
                </c:pt>
                <c:pt idx="644">
                  <c:v>0.69999999999999984</c:v>
                </c:pt>
                <c:pt idx="645">
                  <c:v>0.32923076923076922</c:v>
                </c:pt>
                <c:pt idx="646">
                  <c:v>7.849829351535835E-2</c:v>
                </c:pt>
                <c:pt idx="647">
                  <c:v>0.12799401197604793</c:v>
                </c:pt>
                <c:pt idx="648">
                  <c:v>4.8333333333333325E-2</c:v>
                </c:pt>
                <c:pt idx="649">
                  <c:v>1.9580419580419582E-2</c:v>
                </c:pt>
                <c:pt idx="650">
                  <c:v>7.6704545454545456E-2</c:v>
                </c:pt>
                <c:pt idx="651">
                  <c:v>1.371951219512195E-2</c:v>
                </c:pt>
                <c:pt idx="652">
                  <c:v>0.67346938775510201</c:v>
                </c:pt>
                <c:pt idx="653">
                  <c:v>1.25</c:v>
                </c:pt>
                <c:pt idx="654">
                  <c:v>1.1631799163179914</c:v>
                </c:pt>
                <c:pt idx="655">
                  <c:v>1.2356020942408383</c:v>
                </c:pt>
                <c:pt idx="656">
                  <c:v>0.69211822660098532</c:v>
                </c:pt>
                <c:pt idx="657">
                  <c:v>2.3732470334412087E-2</c:v>
                </c:pt>
                <c:pt idx="658">
                  <c:v>0.2870999030067895</c:v>
                </c:pt>
                <c:pt idx="659">
                  <c:v>0.3273381294964029</c:v>
                </c:pt>
                <c:pt idx="660">
                  <c:v>0.14513556618819776</c:v>
                </c:pt>
                <c:pt idx="661">
                  <c:v>4.6777546777546773E-2</c:v>
                </c:pt>
                <c:pt idx="662">
                  <c:v>8.049535603715173E-2</c:v>
                </c:pt>
                <c:pt idx="663">
                  <c:v>8.5447263017356459E-2</c:v>
                </c:pt>
                <c:pt idx="664">
                  <c:v>3.970223325062034E-2</c:v>
                </c:pt>
                <c:pt idx="665">
                  <c:v>1.25</c:v>
                </c:pt>
                <c:pt idx="666">
                  <c:v>1.25</c:v>
                </c:pt>
                <c:pt idx="667">
                  <c:v>0.99</c:v>
                </c:pt>
                <c:pt idx="668">
                  <c:v>0.83105022831050213</c:v>
                </c:pt>
                <c:pt idx="669">
                  <c:v>0.8967642526964561</c:v>
                </c:pt>
                <c:pt idx="670">
                  <c:v>0.40903823870220163</c:v>
                </c:pt>
                <c:pt idx="671">
                  <c:v>0.13409961685823751</c:v>
                </c:pt>
                <c:pt idx="672">
                  <c:v>5.8623040218132236E-2</c:v>
                </c:pt>
                <c:pt idx="673">
                  <c:v>0.15663801337153777</c:v>
                </c:pt>
                <c:pt idx="674">
                  <c:v>0.3064667291471414</c:v>
                </c:pt>
                <c:pt idx="675">
                  <c:v>0.48786407766990281</c:v>
                </c:pt>
                <c:pt idx="676">
                  <c:v>0.94399999999999995</c:v>
                </c:pt>
                <c:pt idx="677">
                  <c:v>0.75789473684210495</c:v>
                </c:pt>
                <c:pt idx="678">
                  <c:v>0.82773109243697485</c:v>
                </c:pt>
                <c:pt idx="679">
                  <c:v>0.14102564102564105</c:v>
                </c:pt>
                <c:pt idx="680">
                  <c:v>0.13986013986013987</c:v>
                </c:pt>
                <c:pt idx="681">
                  <c:v>0</c:v>
                </c:pt>
                <c:pt idx="682">
                  <c:v>9.9251673887357242E-2</c:v>
                </c:pt>
                <c:pt idx="683">
                  <c:v>7.2413793103448268E-2</c:v>
                </c:pt>
                <c:pt idx="684">
                  <c:v>0.24657534246575352</c:v>
                </c:pt>
                <c:pt idx="685">
                  <c:v>1.5082956259426848E-3</c:v>
                </c:pt>
                <c:pt idx="686">
                  <c:v>0.1654964894684052</c:v>
                </c:pt>
                <c:pt idx="687">
                  <c:v>0.84024577572964676</c:v>
                </c:pt>
                <c:pt idx="688">
                  <c:v>0.54596100278551518</c:v>
                </c:pt>
                <c:pt idx="689">
                  <c:v>0.57714285714285707</c:v>
                </c:pt>
                <c:pt idx="690">
                  <c:v>1.1535580524344571</c:v>
                </c:pt>
                <c:pt idx="691">
                  <c:v>0.19706498951781976</c:v>
                </c:pt>
                <c:pt idx="692">
                  <c:v>0.2857142857142857</c:v>
                </c:pt>
                <c:pt idx="693">
                  <c:v>0.11052631578947369</c:v>
                </c:pt>
                <c:pt idx="694">
                  <c:v>9.951060358890701E-2</c:v>
                </c:pt>
                <c:pt idx="695">
                  <c:v>8.1920903954802241E-2</c:v>
                </c:pt>
                <c:pt idx="696">
                  <c:v>1.0269576379974327E-2</c:v>
                </c:pt>
                <c:pt idx="697">
                  <c:v>1.6992353440951574E-3</c:v>
                </c:pt>
                <c:pt idx="698">
                  <c:v>2.7397260273972598E-2</c:v>
                </c:pt>
                <c:pt idx="699">
                  <c:v>0.42096069868995628</c:v>
                </c:pt>
                <c:pt idx="700">
                  <c:v>1.034267912772586</c:v>
                </c:pt>
                <c:pt idx="701">
                  <c:v>0.59999999999999987</c:v>
                </c:pt>
                <c:pt idx="702">
                  <c:v>1.25</c:v>
                </c:pt>
                <c:pt idx="703">
                  <c:v>1.2213740458015268</c:v>
                </c:pt>
                <c:pt idx="704">
                  <c:v>0.18932038834951453</c:v>
                </c:pt>
                <c:pt idx="705">
                  <c:v>7.5512405609492989E-2</c:v>
                </c:pt>
                <c:pt idx="706">
                  <c:v>0.14769520225776106</c:v>
                </c:pt>
                <c:pt idx="707">
                  <c:v>0.37866927592954991</c:v>
                </c:pt>
                <c:pt idx="708">
                  <c:v>3.0093289196509183E-3</c:v>
                </c:pt>
                <c:pt idx="709">
                  <c:v>8.1845238095238082E-3</c:v>
                </c:pt>
                <c:pt idx="710">
                  <c:v>9.5185995623632363E-2</c:v>
                </c:pt>
                <c:pt idx="711">
                  <c:v>0.48946515397082674</c:v>
                </c:pt>
                <c:pt idx="712">
                  <c:v>0.5473251028806585</c:v>
                </c:pt>
                <c:pt idx="713">
                  <c:v>1.25</c:v>
                </c:pt>
                <c:pt idx="714">
                  <c:v>1.25</c:v>
                </c:pt>
                <c:pt idx="715">
                  <c:v>0.91356382978723383</c:v>
                </c:pt>
                <c:pt idx="716">
                  <c:v>0.67234468937875735</c:v>
                </c:pt>
                <c:pt idx="717">
                  <c:v>0.27352941176470591</c:v>
                </c:pt>
                <c:pt idx="718">
                  <c:v>0.16470588235294126</c:v>
                </c:pt>
                <c:pt idx="719">
                  <c:v>0.11246943765281174</c:v>
                </c:pt>
                <c:pt idx="720">
                  <c:v>3.5286284953395482E-2</c:v>
                </c:pt>
                <c:pt idx="721">
                  <c:v>1.2638230647709322E-2</c:v>
                </c:pt>
                <c:pt idx="722">
                  <c:v>9.9409448818897642E-2</c:v>
                </c:pt>
                <c:pt idx="723">
                  <c:v>0.58789062499999989</c:v>
                </c:pt>
                <c:pt idx="724">
                  <c:v>0.60382513661202175</c:v>
                </c:pt>
                <c:pt idx="725">
                  <c:v>0.99115044247787631</c:v>
                </c:pt>
                <c:pt idx="726">
                  <c:v>0.79191919191919158</c:v>
                </c:pt>
                <c:pt idx="727">
                  <c:v>1.25</c:v>
                </c:pt>
                <c:pt idx="728">
                  <c:v>1.25</c:v>
                </c:pt>
                <c:pt idx="729">
                  <c:v>0.24665676077265977</c:v>
                </c:pt>
                <c:pt idx="730">
                  <c:v>0.17046818727490995</c:v>
                </c:pt>
                <c:pt idx="731">
                  <c:v>0.63925855513307983</c:v>
                </c:pt>
                <c:pt idx="732">
                  <c:v>1.5302218821729153E-2</c:v>
                </c:pt>
                <c:pt idx="733">
                  <c:v>0.47893915756630279</c:v>
                </c:pt>
                <c:pt idx="734">
                  <c:v>0.9380804953560371</c:v>
                </c:pt>
                <c:pt idx="735">
                  <c:v>6.7061143984220917E-2</c:v>
                </c:pt>
                <c:pt idx="736">
                  <c:v>1.1479099678456595</c:v>
                </c:pt>
                <c:pt idx="737">
                  <c:v>0.81578947368421051</c:v>
                </c:pt>
                <c:pt idx="738">
                  <c:v>1.0245901639344268</c:v>
                </c:pt>
                <c:pt idx="739">
                  <c:v>1.0718562874251494</c:v>
                </c:pt>
                <c:pt idx="740">
                  <c:v>0.34956521739130442</c:v>
                </c:pt>
                <c:pt idx="741">
                  <c:v>0.35648148148148162</c:v>
                </c:pt>
                <c:pt idx="742">
                  <c:v>0.23007518796992479</c:v>
                </c:pt>
                <c:pt idx="743">
                  <c:v>0.20257510729613731</c:v>
                </c:pt>
                <c:pt idx="744">
                  <c:v>5.2704576976421634E-2</c:v>
                </c:pt>
                <c:pt idx="745">
                  <c:v>7.7444336882865436E-2</c:v>
                </c:pt>
                <c:pt idx="746">
                  <c:v>0.26998841251448441</c:v>
                </c:pt>
                <c:pt idx="747">
                  <c:v>0.10730948678071536</c:v>
                </c:pt>
                <c:pt idx="748">
                  <c:v>0.37254901960784315</c:v>
                </c:pt>
                <c:pt idx="749">
                  <c:v>1.078740157480315</c:v>
                </c:pt>
                <c:pt idx="750">
                  <c:v>0.88</c:v>
                </c:pt>
                <c:pt idx="751">
                  <c:v>0.62127659574468086</c:v>
                </c:pt>
                <c:pt idx="752">
                  <c:v>0.32764505119453924</c:v>
                </c:pt>
                <c:pt idx="753">
                  <c:v>8.8331515812431843E-2</c:v>
                </c:pt>
                <c:pt idx="754">
                  <c:v>2.6541764246682274E-2</c:v>
                </c:pt>
                <c:pt idx="755">
                  <c:v>4.0918880114859994E-2</c:v>
                </c:pt>
                <c:pt idx="756">
                  <c:v>1.6528925619834711E-2</c:v>
                </c:pt>
                <c:pt idx="757">
                  <c:v>7.0578231292516988E-2</c:v>
                </c:pt>
                <c:pt idx="758">
                  <c:v>5.6078959174517704E-2</c:v>
                </c:pt>
                <c:pt idx="759">
                  <c:v>0.30966767371601206</c:v>
                </c:pt>
                <c:pt idx="760">
                  <c:v>0.66103739445114595</c:v>
                </c:pt>
                <c:pt idx="761">
                  <c:v>1.25</c:v>
                </c:pt>
                <c:pt idx="762">
                  <c:v>1.25</c:v>
                </c:pt>
                <c:pt idx="763">
                  <c:v>0.96532593619972284</c:v>
                </c:pt>
                <c:pt idx="764">
                  <c:v>0.48373644703919949</c:v>
                </c:pt>
                <c:pt idx="765">
                  <c:v>0.1400800457404231</c:v>
                </c:pt>
                <c:pt idx="766">
                  <c:v>1.751313485113835E-2</c:v>
                </c:pt>
                <c:pt idx="767">
                  <c:v>0.12524084778420042</c:v>
                </c:pt>
                <c:pt idx="768">
                  <c:v>3.0362389813907934E-2</c:v>
                </c:pt>
                <c:pt idx="769">
                  <c:v>0.47574066122799497</c:v>
                </c:pt>
                <c:pt idx="770">
                  <c:v>0.10159118727050184</c:v>
                </c:pt>
                <c:pt idx="771">
                  <c:v>0.5582761998041138</c:v>
                </c:pt>
                <c:pt idx="772">
                  <c:v>0.57560975609756093</c:v>
                </c:pt>
                <c:pt idx="773">
                  <c:v>1.25</c:v>
                </c:pt>
                <c:pt idx="774">
                  <c:v>1.25</c:v>
                </c:pt>
                <c:pt idx="775">
                  <c:v>0.23444283646888567</c:v>
                </c:pt>
                <c:pt idx="776">
                  <c:v>0.11243072050673002</c:v>
                </c:pt>
                <c:pt idx="777">
                  <c:v>2.6049204052098408E-2</c:v>
                </c:pt>
                <c:pt idx="778">
                  <c:v>0.13969335604770014</c:v>
                </c:pt>
                <c:pt idx="779">
                  <c:v>4.5292014302741365E-2</c:v>
                </c:pt>
                <c:pt idx="780">
                  <c:v>0.12774782248029862</c:v>
                </c:pt>
                <c:pt idx="781">
                  <c:v>7.68344218209758E-4</c:v>
                </c:pt>
                <c:pt idx="782">
                  <c:v>4.0547389761784076E-2</c:v>
                </c:pt>
                <c:pt idx="783">
                  <c:v>0.60320855614973279</c:v>
                </c:pt>
                <c:pt idx="784">
                  <c:v>0.51895043731778445</c:v>
                </c:pt>
                <c:pt idx="785">
                  <c:v>0.36781609195402304</c:v>
                </c:pt>
                <c:pt idx="786">
                  <c:v>0.95493934142114401</c:v>
                </c:pt>
                <c:pt idx="787">
                  <c:v>1.1761565836298933</c:v>
                </c:pt>
                <c:pt idx="788">
                  <c:v>0.3459183673469387</c:v>
                </c:pt>
                <c:pt idx="789">
                  <c:v>3.8153556288271322E-2</c:v>
                </c:pt>
                <c:pt idx="790">
                  <c:v>0.12942664418212479</c:v>
                </c:pt>
                <c:pt idx="791">
                  <c:v>2.0583717357910907E-2</c:v>
                </c:pt>
                <c:pt idx="792">
                  <c:v>9.9634672866157403E-2</c:v>
                </c:pt>
                <c:pt idx="793">
                  <c:v>5.2676659528907918E-2</c:v>
                </c:pt>
                <c:pt idx="794">
                  <c:v>0.25263157894736837</c:v>
                </c:pt>
                <c:pt idx="795">
                  <c:v>0.11627906976744184</c:v>
                </c:pt>
                <c:pt idx="796">
                  <c:v>0.97602739726027388</c:v>
                </c:pt>
                <c:pt idx="797">
                  <c:v>1.25</c:v>
                </c:pt>
                <c:pt idx="798">
                  <c:v>1.25</c:v>
                </c:pt>
                <c:pt idx="799">
                  <c:v>0.81562099871959037</c:v>
                </c:pt>
                <c:pt idx="800">
                  <c:v>1.25</c:v>
                </c:pt>
                <c:pt idx="801">
                  <c:v>0.2944130571249215</c:v>
                </c:pt>
                <c:pt idx="802">
                  <c:v>0.11497064579256359</c:v>
                </c:pt>
                <c:pt idx="803">
                  <c:v>0.20380650277557494</c:v>
                </c:pt>
                <c:pt idx="804">
                  <c:v>0.14322344322344321</c:v>
                </c:pt>
                <c:pt idx="805">
                  <c:v>0.18777082330284064</c:v>
                </c:pt>
                <c:pt idx="806">
                  <c:v>4.8640915593705293E-2</c:v>
                </c:pt>
                <c:pt idx="807">
                  <c:v>0.38194444444444448</c:v>
                </c:pt>
                <c:pt idx="808">
                  <c:v>0.27887323943661968</c:v>
                </c:pt>
                <c:pt idx="809">
                  <c:v>0.30463576158940403</c:v>
                </c:pt>
                <c:pt idx="810">
                  <c:v>1.25</c:v>
                </c:pt>
                <c:pt idx="811">
                  <c:v>1.2295081967213115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F2-47BC-A84F-9610AA75668B}"/>
            </c:ext>
          </c:extLst>
        </c:ser>
        <c:ser>
          <c:idx val="0"/>
          <c:order val="1"/>
          <c:tx>
            <c:strRef>
              <c:f>'Climate Data'!$I$5</c:f>
              <c:strCache>
                <c:ptCount val="1"/>
                <c:pt idx="0">
                  <c:v>Wi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Data'!$I$6:$I$817</c:f>
              <c:numCache>
                <c:formatCode>0.000</c:formatCode>
                <c:ptCount val="812"/>
                <c:pt idx="0">
                  <c:v>0.22313398790705935</c:v>
                </c:pt>
                <c:pt idx="1">
                  <c:v>0.3559526495321898</c:v>
                </c:pt>
                <c:pt idx="2">
                  <c:v>0.26838003912457403</c:v>
                </c:pt>
                <c:pt idx="3">
                  <c:v>0.32437320421380705</c:v>
                </c:pt>
                <c:pt idx="4">
                  <c:v>0.99874375000000026</c:v>
                </c:pt>
                <c:pt idx="5">
                  <c:v>0.92591503501756689</c:v>
                </c:pt>
                <c:pt idx="6">
                  <c:v>0.61318166118421058</c:v>
                </c:pt>
                <c:pt idx="7">
                  <c:v>0.73518955094497784</c:v>
                </c:pt>
                <c:pt idx="8">
                  <c:v>0.56366299460345903</c:v>
                </c:pt>
                <c:pt idx="9">
                  <c:v>0.43961537612244894</c:v>
                </c:pt>
                <c:pt idx="10">
                  <c:v>0.29420563157894736</c:v>
                </c:pt>
                <c:pt idx="11">
                  <c:v>0.23709010512258466</c:v>
                </c:pt>
                <c:pt idx="12">
                  <c:v>0.24414610966112568</c:v>
                </c:pt>
                <c:pt idx="13">
                  <c:v>0.33108770562416467</c:v>
                </c:pt>
                <c:pt idx="14">
                  <c:v>0.21447965474054401</c:v>
                </c:pt>
                <c:pt idx="15">
                  <c:v>0.69265548470938443</c:v>
                </c:pt>
                <c:pt idx="16">
                  <c:v>0.99874375000000026</c:v>
                </c:pt>
                <c:pt idx="17">
                  <c:v>0.99874375000000026</c:v>
                </c:pt>
                <c:pt idx="18">
                  <c:v>0.99874375000000026</c:v>
                </c:pt>
                <c:pt idx="19">
                  <c:v>0.99874375000000026</c:v>
                </c:pt>
                <c:pt idx="20">
                  <c:v>0.38456697479071711</c:v>
                </c:pt>
                <c:pt idx="21">
                  <c:v>0.71916135653061208</c:v>
                </c:pt>
                <c:pt idx="22">
                  <c:v>0.2381801010526316</c:v>
                </c:pt>
                <c:pt idx="23">
                  <c:v>0.38680090362688568</c:v>
                </c:pt>
                <c:pt idx="24">
                  <c:v>0.34610280669986415</c:v>
                </c:pt>
                <c:pt idx="25">
                  <c:v>0.23966248687250577</c:v>
                </c:pt>
                <c:pt idx="26">
                  <c:v>0.22340472560213112</c:v>
                </c:pt>
                <c:pt idx="27">
                  <c:v>0.59903636858470166</c:v>
                </c:pt>
                <c:pt idx="28">
                  <c:v>0.99874375000000026</c:v>
                </c:pt>
                <c:pt idx="29">
                  <c:v>0.99874375000000026</c:v>
                </c:pt>
                <c:pt idx="30">
                  <c:v>0.9854578947368422</c:v>
                </c:pt>
                <c:pt idx="31">
                  <c:v>0.73333194634964172</c:v>
                </c:pt>
                <c:pt idx="32">
                  <c:v>0.69904955080471387</c:v>
                </c:pt>
                <c:pt idx="33">
                  <c:v>0.60783289795918349</c:v>
                </c:pt>
                <c:pt idx="34">
                  <c:v>0.53940577473684215</c:v>
                </c:pt>
                <c:pt idx="35">
                  <c:v>0.29326353353349666</c:v>
                </c:pt>
                <c:pt idx="36">
                  <c:v>0.26134485255169498</c:v>
                </c:pt>
                <c:pt idx="37">
                  <c:v>0.23060200983915546</c:v>
                </c:pt>
                <c:pt idx="38">
                  <c:v>0.24319317946001548</c:v>
                </c:pt>
                <c:pt idx="39">
                  <c:v>0.44084295408578661</c:v>
                </c:pt>
                <c:pt idx="40">
                  <c:v>0.71348268996713871</c:v>
                </c:pt>
                <c:pt idx="41">
                  <c:v>0.99874375000000026</c:v>
                </c:pt>
                <c:pt idx="42">
                  <c:v>0.99874375000000026</c:v>
                </c:pt>
                <c:pt idx="43">
                  <c:v>0.99874375000000026</c:v>
                </c:pt>
                <c:pt idx="44">
                  <c:v>0.80519825887664209</c:v>
                </c:pt>
                <c:pt idx="45">
                  <c:v>0.5416624993367346</c:v>
                </c:pt>
                <c:pt idx="46">
                  <c:v>0.32930435157894739</c:v>
                </c:pt>
                <c:pt idx="47">
                  <c:v>0.38608379032584861</c:v>
                </c:pt>
                <c:pt idx="48">
                  <c:v>0.31432357932476013</c:v>
                </c:pt>
                <c:pt idx="49">
                  <c:v>0.21420125330234324</c:v>
                </c:pt>
                <c:pt idx="50">
                  <c:v>0.28513325325867112</c:v>
                </c:pt>
                <c:pt idx="51">
                  <c:v>0.81990436605008088</c:v>
                </c:pt>
                <c:pt idx="52">
                  <c:v>0.47102327655280146</c:v>
                </c:pt>
                <c:pt idx="53">
                  <c:v>0.93392229278383876</c:v>
                </c:pt>
                <c:pt idx="54">
                  <c:v>0.99874375000000026</c:v>
                </c:pt>
                <c:pt idx="55">
                  <c:v>0.58969147138393541</c:v>
                </c:pt>
                <c:pt idx="56">
                  <c:v>0.42773946959440134</c:v>
                </c:pt>
                <c:pt idx="57">
                  <c:v>0.64633287484693858</c:v>
                </c:pt>
                <c:pt idx="58">
                  <c:v>0.29327155368421054</c:v>
                </c:pt>
                <c:pt idx="59">
                  <c:v>0.34646334741844576</c:v>
                </c:pt>
                <c:pt idx="60">
                  <c:v>0.23330923768024686</c:v>
                </c:pt>
                <c:pt idx="61">
                  <c:v>0.44092638219815106</c:v>
                </c:pt>
                <c:pt idx="62">
                  <c:v>0.33780662943814782</c:v>
                </c:pt>
                <c:pt idx="63">
                  <c:v>0.42689268054568036</c:v>
                </c:pt>
                <c:pt idx="64">
                  <c:v>0.99874375000000026</c:v>
                </c:pt>
                <c:pt idx="65">
                  <c:v>0.99874375000000026</c:v>
                </c:pt>
                <c:pt idx="66">
                  <c:v>0.91064218749999992</c:v>
                </c:pt>
                <c:pt idx="67">
                  <c:v>0.99874375000000026</c:v>
                </c:pt>
                <c:pt idx="68">
                  <c:v>0.55650769233519581</c:v>
                </c:pt>
                <c:pt idx="69">
                  <c:v>0.58063226591836714</c:v>
                </c:pt>
                <c:pt idx="70">
                  <c:v>0.38050463157894737</c:v>
                </c:pt>
                <c:pt idx="71">
                  <c:v>0.30616472766122044</c:v>
                </c:pt>
                <c:pt idx="72">
                  <c:v>0.26739468009036482</c:v>
                </c:pt>
                <c:pt idx="73">
                  <c:v>0.21290000000000001</c:v>
                </c:pt>
                <c:pt idx="74">
                  <c:v>0.28664791670140277</c:v>
                </c:pt>
                <c:pt idx="75">
                  <c:v>0.74222486442726054</c:v>
                </c:pt>
                <c:pt idx="76">
                  <c:v>0.99874375000000026</c:v>
                </c:pt>
                <c:pt idx="77">
                  <c:v>0.99874375000000026</c:v>
                </c:pt>
                <c:pt idx="78">
                  <c:v>0.99874375000000026</c:v>
                </c:pt>
                <c:pt idx="79">
                  <c:v>0.99874375000000026</c:v>
                </c:pt>
                <c:pt idx="80">
                  <c:v>0.91771574996186178</c:v>
                </c:pt>
                <c:pt idx="81">
                  <c:v>0.5299686462755101</c:v>
                </c:pt>
                <c:pt idx="82">
                  <c:v>0.29467247000000002</c:v>
                </c:pt>
                <c:pt idx="83">
                  <c:v>0.24338029164287425</c:v>
                </c:pt>
                <c:pt idx="84">
                  <c:v>0.21290000000000001</c:v>
                </c:pt>
                <c:pt idx="85">
                  <c:v>0.21290000000000001</c:v>
                </c:pt>
                <c:pt idx="86">
                  <c:v>0.26940018241247476</c:v>
                </c:pt>
                <c:pt idx="87">
                  <c:v>0.3825708677023737</c:v>
                </c:pt>
                <c:pt idx="88">
                  <c:v>0.57857581418110293</c:v>
                </c:pt>
                <c:pt idx="89">
                  <c:v>0.99874375000000026</c:v>
                </c:pt>
                <c:pt idx="90">
                  <c:v>0.99874375000000026</c:v>
                </c:pt>
                <c:pt idx="91">
                  <c:v>0.73053691962924849</c:v>
                </c:pt>
                <c:pt idx="92">
                  <c:v>0.4152843824488473</c:v>
                </c:pt>
                <c:pt idx="93">
                  <c:v>0.43501244224489793</c:v>
                </c:pt>
                <c:pt idx="94">
                  <c:v>0.29840236473684217</c:v>
                </c:pt>
                <c:pt idx="95">
                  <c:v>0.27101844329422164</c:v>
                </c:pt>
                <c:pt idx="96">
                  <c:v>0.21765879919160983</c:v>
                </c:pt>
                <c:pt idx="97">
                  <c:v>0.22285212818399841</c:v>
                </c:pt>
                <c:pt idx="98">
                  <c:v>0.41772743837607057</c:v>
                </c:pt>
                <c:pt idx="99">
                  <c:v>0.35498114175824586</c:v>
                </c:pt>
                <c:pt idx="100">
                  <c:v>0.99874375000000026</c:v>
                </c:pt>
                <c:pt idx="101">
                  <c:v>0.39490904909393493</c:v>
                </c:pt>
                <c:pt idx="102">
                  <c:v>0.99874375000000026</c:v>
                </c:pt>
                <c:pt idx="103">
                  <c:v>0.96524295458009446</c:v>
                </c:pt>
                <c:pt idx="104">
                  <c:v>0.82726800106309939</c:v>
                </c:pt>
                <c:pt idx="105">
                  <c:v>0.63817782999999983</c:v>
                </c:pt>
                <c:pt idx="106">
                  <c:v>0.27211342999999999</c:v>
                </c:pt>
                <c:pt idx="107">
                  <c:v>0.25900619596971763</c:v>
                </c:pt>
                <c:pt idx="108">
                  <c:v>0.23040801714646592</c:v>
                </c:pt>
                <c:pt idx="109">
                  <c:v>0.3136056545122452</c:v>
                </c:pt>
                <c:pt idx="110">
                  <c:v>0.33829526942793864</c:v>
                </c:pt>
                <c:pt idx="111">
                  <c:v>0.24475286010587938</c:v>
                </c:pt>
                <c:pt idx="112">
                  <c:v>0.37248215723761624</c:v>
                </c:pt>
                <c:pt idx="113">
                  <c:v>0.44587470414201191</c:v>
                </c:pt>
                <c:pt idx="114">
                  <c:v>0.68477386695906428</c:v>
                </c:pt>
                <c:pt idx="115">
                  <c:v>0.81237288427831111</c:v>
                </c:pt>
                <c:pt idx="116">
                  <c:v>0.49758807791136705</c:v>
                </c:pt>
                <c:pt idx="117">
                  <c:v>0.45503393688775501</c:v>
                </c:pt>
                <c:pt idx="118">
                  <c:v>0.25833475157894736</c:v>
                </c:pt>
                <c:pt idx="119">
                  <c:v>0.37202900970730712</c:v>
                </c:pt>
                <c:pt idx="120">
                  <c:v>0.23692902044945202</c:v>
                </c:pt>
                <c:pt idx="121">
                  <c:v>0.40784153200729234</c:v>
                </c:pt>
                <c:pt idx="122">
                  <c:v>0.34073614825911364</c:v>
                </c:pt>
                <c:pt idx="123">
                  <c:v>0.73012654278461997</c:v>
                </c:pt>
                <c:pt idx="124">
                  <c:v>0.99874375000000026</c:v>
                </c:pt>
                <c:pt idx="125">
                  <c:v>0.71356788727348397</c:v>
                </c:pt>
                <c:pt idx="126">
                  <c:v>0.98317047697368432</c:v>
                </c:pt>
                <c:pt idx="127">
                  <c:v>0.86591860901539397</c:v>
                </c:pt>
                <c:pt idx="128">
                  <c:v>0.8413346217654124</c:v>
                </c:pt>
                <c:pt idx="129">
                  <c:v>0.30225645040816324</c:v>
                </c:pt>
                <c:pt idx="130">
                  <c:v>0.36497006578947372</c:v>
                </c:pt>
                <c:pt idx="131">
                  <c:v>0.21609131846230362</c:v>
                </c:pt>
                <c:pt idx="132">
                  <c:v>0.21875518551430395</c:v>
                </c:pt>
                <c:pt idx="133">
                  <c:v>0.29220525022537736</c:v>
                </c:pt>
                <c:pt idx="134">
                  <c:v>0.25506185059042774</c:v>
                </c:pt>
                <c:pt idx="135">
                  <c:v>0.99874375000000026</c:v>
                </c:pt>
                <c:pt idx="136">
                  <c:v>0.55553182659539946</c:v>
                </c:pt>
                <c:pt idx="137">
                  <c:v>0.99236508875739682</c:v>
                </c:pt>
                <c:pt idx="138">
                  <c:v>0.95494053362573106</c:v>
                </c:pt>
                <c:pt idx="139">
                  <c:v>0.79305907707475976</c:v>
                </c:pt>
                <c:pt idx="140">
                  <c:v>0.54367212093114159</c:v>
                </c:pt>
                <c:pt idx="141">
                  <c:v>0.30477656469387748</c:v>
                </c:pt>
                <c:pt idx="142">
                  <c:v>0.43507310947368422</c:v>
                </c:pt>
                <c:pt idx="143">
                  <c:v>0.26211430906813538</c:v>
                </c:pt>
                <c:pt idx="144">
                  <c:v>0.33455974039361358</c:v>
                </c:pt>
                <c:pt idx="145">
                  <c:v>0.24173623046875001</c:v>
                </c:pt>
                <c:pt idx="146">
                  <c:v>0.41262814728051833</c:v>
                </c:pt>
                <c:pt idx="147">
                  <c:v>0.22889843575583646</c:v>
                </c:pt>
                <c:pt idx="148">
                  <c:v>0.99874375000000026</c:v>
                </c:pt>
                <c:pt idx="149">
                  <c:v>0.94271712278106534</c:v>
                </c:pt>
                <c:pt idx="150">
                  <c:v>0.89296981907894735</c:v>
                </c:pt>
                <c:pt idx="151">
                  <c:v>0.7913508828208351</c:v>
                </c:pt>
                <c:pt idx="152">
                  <c:v>0.43304285387387725</c:v>
                </c:pt>
                <c:pt idx="153">
                  <c:v>0.75051330341836719</c:v>
                </c:pt>
                <c:pt idx="154">
                  <c:v>0.27495015421052632</c:v>
                </c:pt>
                <c:pt idx="155">
                  <c:v>0.39145347285822163</c:v>
                </c:pt>
                <c:pt idx="156">
                  <c:v>0.34271677772872039</c:v>
                </c:pt>
                <c:pt idx="157">
                  <c:v>0.23574969985224298</c:v>
                </c:pt>
                <c:pt idx="158">
                  <c:v>0.22392833709979235</c:v>
                </c:pt>
                <c:pt idx="159">
                  <c:v>0.79819992014839336</c:v>
                </c:pt>
                <c:pt idx="160">
                  <c:v>0.99874375000000026</c:v>
                </c:pt>
                <c:pt idx="161">
                  <c:v>0.99874375000000026</c:v>
                </c:pt>
                <c:pt idx="162">
                  <c:v>0.99874375000000026</c:v>
                </c:pt>
                <c:pt idx="163">
                  <c:v>0.9174865938404968</c:v>
                </c:pt>
                <c:pt idx="164">
                  <c:v>0.71064865467859106</c:v>
                </c:pt>
                <c:pt idx="165">
                  <c:v>0.32665951647959179</c:v>
                </c:pt>
                <c:pt idx="166">
                  <c:v>0.26642554368421056</c:v>
                </c:pt>
                <c:pt idx="167">
                  <c:v>0.21609131846230362</c:v>
                </c:pt>
                <c:pt idx="168">
                  <c:v>0.26846004908216231</c:v>
                </c:pt>
                <c:pt idx="169">
                  <c:v>0.31791312197657395</c:v>
                </c:pt>
                <c:pt idx="170">
                  <c:v>0.26327003821395456</c:v>
                </c:pt>
                <c:pt idx="171">
                  <c:v>0.62562773834829688</c:v>
                </c:pt>
                <c:pt idx="172">
                  <c:v>0.54852318324272809</c:v>
                </c:pt>
                <c:pt idx="173">
                  <c:v>0.86603372781065102</c:v>
                </c:pt>
                <c:pt idx="174">
                  <c:v>0.99874375000000026</c:v>
                </c:pt>
                <c:pt idx="175">
                  <c:v>0.72491583480986121</c:v>
                </c:pt>
                <c:pt idx="176">
                  <c:v>0.84795891192006267</c:v>
                </c:pt>
                <c:pt idx="177">
                  <c:v>0.67269326913265293</c:v>
                </c:pt>
                <c:pt idx="178">
                  <c:v>0.44185057473684208</c:v>
                </c:pt>
                <c:pt idx="179">
                  <c:v>0.29972697586988156</c:v>
                </c:pt>
                <c:pt idx="180">
                  <c:v>0.21473180580317086</c:v>
                </c:pt>
                <c:pt idx="181">
                  <c:v>0.21290000000000001</c:v>
                </c:pt>
                <c:pt idx="182">
                  <c:v>0.26786973536884578</c:v>
                </c:pt>
                <c:pt idx="183">
                  <c:v>0.37935168637015054</c:v>
                </c:pt>
                <c:pt idx="184">
                  <c:v>0.97175648910706336</c:v>
                </c:pt>
                <c:pt idx="185">
                  <c:v>0.72974670857988178</c:v>
                </c:pt>
                <c:pt idx="186">
                  <c:v>0.84549901315789466</c:v>
                </c:pt>
                <c:pt idx="187">
                  <c:v>0.93753263888888894</c:v>
                </c:pt>
                <c:pt idx="188">
                  <c:v>0.49085739962529323</c:v>
                </c:pt>
                <c:pt idx="189">
                  <c:v>0.28131518750000001</c:v>
                </c:pt>
                <c:pt idx="190">
                  <c:v>0.33386512000000007</c:v>
                </c:pt>
                <c:pt idx="191">
                  <c:v>0.31182376218018382</c:v>
                </c:pt>
                <c:pt idx="192">
                  <c:v>0.24774341610359416</c:v>
                </c:pt>
                <c:pt idx="193">
                  <c:v>0.33633476142636859</c:v>
                </c:pt>
                <c:pt idx="194">
                  <c:v>0.36397175425073336</c:v>
                </c:pt>
                <c:pt idx="195">
                  <c:v>0.25785487168482291</c:v>
                </c:pt>
                <c:pt idx="196">
                  <c:v>0.71249752297253466</c:v>
                </c:pt>
                <c:pt idx="197">
                  <c:v>0.99874375000000026</c:v>
                </c:pt>
                <c:pt idx="198">
                  <c:v>0.99874375000000026</c:v>
                </c:pt>
                <c:pt idx="199">
                  <c:v>0.64601440972222213</c:v>
                </c:pt>
                <c:pt idx="200">
                  <c:v>0.8490549078964934</c:v>
                </c:pt>
                <c:pt idx="201">
                  <c:v>0.38871231974489795</c:v>
                </c:pt>
                <c:pt idx="202">
                  <c:v>0.34791854578947373</c:v>
                </c:pt>
                <c:pt idx="203">
                  <c:v>0.47833859148262065</c:v>
                </c:pt>
                <c:pt idx="204">
                  <c:v>0.2581332369108541</c:v>
                </c:pt>
                <c:pt idx="205">
                  <c:v>0.31115086537490949</c:v>
                </c:pt>
                <c:pt idx="206">
                  <c:v>0.23956472737848042</c:v>
                </c:pt>
                <c:pt idx="207">
                  <c:v>0.23860436310284741</c:v>
                </c:pt>
                <c:pt idx="208">
                  <c:v>0.49086814652724259</c:v>
                </c:pt>
                <c:pt idx="209">
                  <c:v>0.45163404851608735</c:v>
                </c:pt>
                <c:pt idx="210">
                  <c:v>0.99512866410818712</c:v>
                </c:pt>
                <c:pt idx="211">
                  <c:v>0.65831854209533602</c:v>
                </c:pt>
                <c:pt idx="212">
                  <c:v>0.4704444994136267</c:v>
                </c:pt>
                <c:pt idx="213">
                  <c:v>0.35129926749999996</c:v>
                </c:pt>
                <c:pt idx="214">
                  <c:v>0.21290000000000001</c:v>
                </c:pt>
                <c:pt idx="215">
                  <c:v>0.26211430906813538</c:v>
                </c:pt>
                <c:pt idx="216">
                  <c:v>0.33148972561121387</c:v>
                </c:pt>
                <c:pt idx="217">
                  <c:v>0.35043112364786816</c:v>
                </c:pt>
                <c:pt idx="218">
                  <c:v>0.35723153090527121</c:v>
                </c:pt>
                <c:pt idx="219">
                  <c:v>0.47283354799017113</c:v>
                </c:pt>
                <c:pt idx="220">
                  <c:v>0.99874375000000026</c:v>
                </c:pt>
                <c:pt idx="221">
                  <c:v>0.99874375000000026</c:v>
                </c:pt>
                <c:pt idx="222">
                  <c:v>0.99874375000000026</c:v>
                </c:pt>
                <c:pt idx="223">
                  <c:v>0.99874375000000026</c:v>
                </c:pt>
                <c:pt idx="224">
                  <c:v>0.52003234921149488</c:v>
                </c:pt>
                <c:pt idx="225">
                  <c:v>0.68008298505102016</c:v>
                </c:pt>
                <c:pt idx="226">
                  <c:v>0.4145353747368421</c:v>
                </c:pt>
                <c:pt idx="227">
                  <c:v>0.3505096549393063</c:v>
                </c:pt>
                <c:pt idx="228">
                  <c:v>0.28154415837504759</c:v>
                </c:pt>
                <c:pt idx="229">
                  <c:v>0.59956411088215633</c:v>
                </c:pt>
                <c:pt idx="230">
                  <c:v>0.33389193883715179</c:v>
                </c:pt>
                <c:pt idx="231">
                  <c:v>0.4237730626544996</c:v>
                </c:pt>
                <c:pt idx="232">
                  <c:v>0.88665931858290425</c:v>
                </c:pt>
                <c:pt idx="233">
                  <c:v>0.66142727151904601</c:v>
                </c:pt>
                <c:pt idx="234">
                  <c:v>0.99874375000000026</c:v>
                </c:pt>
                <c:pt idx="235">
                  <c:v>0.56759853585581466</c:v>
                </c:pt>
                <c:pt idx="236">
                  <c:v>0.71806538097576311</c:v>
                </c:pt>
                <c:pt idx="237">
                  <c:v>0.22019460341836736</c:v>
                </c:pt>
                <c:pt idx="238">
                  <c:v>0.31830396421052642</c:v>
                </c:pt>
                <c:pt idx="239">
                  <c:v>0.37156660571003958</c:v>
                </c:pt>
                <c:pt idx="240">
                  <c:v>0.31720252766407858</c:v>
                </c:pt>
                <c:pt idx="241">
                  <c:v>0.21290000000000001</c:v>
                </c:pt>
                <c:pt idx="242">
                  <c:v>0.25200458720200059</c:v>
                </c:pt>
                <c:pt idx="243">
                  <c:v>0.44821959306310044</c:v>
                </c:pt>
                <c:pt idx="244">
                  <c:v>0.74477158532143495</c:v>
                </c:pt>
                <c:pt idx="245">
                  <c:v>0.88296711835567521</c:v>
                </c:pt>
                <c:pt idx="246">
                  <c:v>0.81638813358230389</c:v>
                </c:pt>
                <c:pt idx="247">
                  <c:v>0.99874375000000026</c:v>
                </c:pt>
                <c:pt idx="248">
                  <c:v>0.75438069913580263</c:v>
                </c:pt>
                <c:pt idx="249">
                  <c:v>0.25023387821455018</c:v>
                </c:pt>
                <c:pt idx="250">
                  <c:v>0.32703631868942618</c:v>
                </c:pt>
                <c:pt idx="251">
                  <c:v>0.33886355781964206</c:v>
                </c:pt>
                <c:pt idx="252">
                  <c:v>0.23032843113088033</c:v>
                </c:pt>
                <c:pt idx="253">
                  <c:v>0.21604147681586469</c:v>
                </c:pt>
                <c:pt idx="254">
                  <c:v>0.37422011219806667</c:v>
                </c:pt>
                <c:pt idx="255">
                  <c:v>0.76606545115073943</c:v>
                </c:pt>
                <c:pt idx="256">
                  <c:v>0.99874375000000026</c:v>
                </c:pt>
                <c:pt idx="257">
                  <c:v>0.99874375000000026</c:v>
                </c:pt>
                <c:pt idx="258">
                  <c:v>0.99874375000000026</c:v>
                </c:pt>
                <c:pt idx="259">
                  <c:v>0.99874375000000026</c:v>
                </c:pt>
                <c:pt idx="260">
                  <c:v>0.8296686411007147</c:v>
                </c:pt>
                <c:pt idx="261">
                  <c:v>0.37346096766992742</c:v>
                </c:pt>
                <c:pt idx="262">
                  <c:v>0.48346624590993431</c:v>
                </c:pt>
                <c:pt idx="263">
                  <c:v>0.33496374599140016</c:v>
                </c:pt>
                <c:pt idx="264">
                  <c:v>0.37917753256651049</c:v>
                </c:pt>
                <c:pt idx="265">
                  <c:v>0.29968465716222437</c:v>
                </c:pt>
                <c:pt idx="266">
                  <c:v>0.21290000000000001</c:v>
                </c:pt>
                <c:pt idx="267">
                  <c:v>0.48178739899823009</c:v>
                </c:pt>
                <c:pt idx="268">
                  <c:v>0.49214321959755036</c:v>
                </c:pt>
                <c:pt idx="269">
                  <c:v>0.47504766677966803</c:v>
                </c:pt>
                <c:pt idx="270">
                  <c:v>0.99874375000000026</c:v>
                </c:pt>
                <c:pt idx="271">
                  <c:v>0.99874375000000026</c:v>
                </c:pt>
                <c:pt idx="272">
                  <c:v>0.40176737663124307</c:v>
                </c:pt>
                <c:pt idx="273">
                  <c:v>0.31346937649284667</c:v>
                </c:pt>
                <c:pt idx="274">
                  <c:v>0.30420729441523281</c:v>
                </c:pt>
                <c:pt idx="275">
                  <c:v>0.25831766037002263</c:v>
                </c:pt>
                <c:pt idx="276">
                  <c:v>0.26566485739210782</c:v>
                </c:pt>
                <c:pt idx="277">
                  <c:v>0.64445138608590036</c:v>
                </c:pt>
                <c:pt idx="278">
                  <c:v>0.36281442049475843</c:v>
                </c:pt>
                <c:pt idx="279">
                  <c:v>0.54628242136946692</c:v>
                </c:pt>
                <c:pt idx="280">
                  <c:v>0.53685879292403749</c:v>
                </c:pt>
                <c:pt idx="281">
                  <c:v>0.99874375000000026</c:v>
                </c:pt>
                <c:pt idx="282">
                  <c:v>0.99874375000000026</c:v>
                </c:pt>
                <c:pt idx="283">
                  <c:v>0.99874375000000026</c:v>
                </c:pt>
                <c:pt idx="284">
                  <c:v>0.76005638404918574</c:v>
                </c:pt>
                <c:pt idx="285">
                  <c:v>0.79540883555555575</c:v>
                </c:pt>
                <c:pt idx="286">
                  <c:v>0.36526011001570458</c:v>
                </c:pt>
                <c:pt idx="287">
                  <c:v>0.30539258850158446</c:v>
                </c:pt>
                <c:pt idx="288">
                  <c:v>0.57430583938374802</c:v>
                </c:pt>
                <c:pt idx="289">
                  <c:v>0.48615976853488552</c:v>
                </c:pt>
                <c:pt idx="290">
                  <c:v>0.51259206953296466</c:v>
                </c:pt>
                <c:pt idx="291">
                  <c:v>0.99874375000000026</c:v>
                </c:pt>
                <c:pt idx="292">
                  <c:v>0.99874375000000026</c:v>
                </c:pt>
                <c:pt idx="293">
                  <c:v>0.90189999999999992</c:v>
                </c:pt>
                <c:pt idx="294">
                  <c:v>0.99874375000000026</c:v>
                </c:pt>
                <c:pt idx="295">
                  <c:v>0.81025478637101145</c:v>
                </c:pt>
                <c:pt idx="296">
                  <c:v>0.84992069618805255</c:v>
                </c:pt>
                <c:pt idx="297">
                  <c:v>0.99686841730527842</c:v>
                </c:pt>
                <c:pt idx="298">
                  <c:v>0.23449172074132463</c:v>
                </c:pt>
                <c:pt idx="299">
                  <c:v>0.2486083753631449</c:v>
                </c:pt>
                <c:pt idx="300">
                  <c:v>0.26059716890841583</c:v>
                </c:pt>
                <c:pt idx="301">
                  <c:v>0.22529276827406639</c:v>
                </c:pt>
                <c:pt idx="302">
                  <c:v>0.50969565371035452</c:v>
                </c:pt>
                <c:pt idx="303">
                  <c:v>0.32796567982505997</c:v>
                </c:pt>
                <c:pt idx="304">
                  <c:v>0.99874375000000026</c:v>
                </c:pt>
                <c:pt idx="305">
                  <c:v>0.48539932841753242</c:v>
                </c:pt>
                <c:pt idx="306">
                  <c:v>0.94982133652072975</c:v>
                </c:pt>
                <c:pt idx="307">
                  <c:v>0.7330661989795918</c:v>
                </c:pt>
                <c:pt idx="308">
                  <c:v>0.85225821960564074</c:v>
                </c:pt>
                <c:pt idx="309">
                  <c:v>0.99874375000000026</c:v>
                </c:pt>
                <c:pt idx="310">
                  <c:v>0.29215060629520628</c:v>
                </c:pt>
                <c:pt idx="311">
                  <c:v>0.27764275171056602</c:v>
                </c:pt>
                <c:pt idx="312">
                  <c:v>0.26980965126580581</c:v>
                </c:pt>
                <c:pt idx="313">
                  <c:v>0.42164190414436392</c:v>
                </c:pt>
                <c:pt idx="314">
                  <c:v>0.22531609335140307</c:v>
                </c:pt>
                <c:pt idx="315">
                  <c:v>0.2954785123966942</c:v>
                </c:pt>
                <c:pt idx="316">
                  <c:v>0.43480055803029866</c:v>
                </c:pt>
                <c:pt idx="317">
                  <c:v>0.82058055555555542</c:v>
                </c:pt>
                <c:pt idx="318">
                  <c:v>0.51752912914912896</c:v>
                </c:pt>
                <c:pt idx="319">
                  <c:v>0.55505224913494799</c:v>
                </c:pt>
                <c:pt idx="320">
                  <c:v>0.71292687707962843</c:v>
                </c:pt>
                <c:pt idx="321">
                  <c:v>0.66031150128951699</c:v>
                </c:pt>
                <c:pt idx="322">
                  <c:v>0.34224213580246915</c:v>
                </c:pt>
                <c:pt idx="323">
                  <c:v>0.26850043412475832</c:v>
                </c:pt>
                <c:pt idx="324">
                  <c:v>0.32929619539221938</c:v>
                </c:pt>
                <c:pt idx="325">
                  <c:v>0.23480761500015115</c:v>
                </c:pt>
                <c:pt idx="326">
                  <c:v>0.36836107601233709</c:v>
                </c:pt>
                <c:pt idx="327">
                  <c:v>0.46438144754500432</c:v>
                </c:pt>
                <c:pt idx="328">
                  <c:v>0.76200972874610051</c:v>
                </c:pt>
                <c:pt idx="329">
                  <c:v>0.98809332231404978</c:v>
                </c:pt>
                <c:pt idx="330">
                  <c:v>0.74919966080095945</c:v>
                </c:pt>
                <c:pt idx="331">
                  <c:v>0.44822105345945373</c:v>
                </c:pt>
                <c:pt idx="332">
                  <c:v>0.62772159852430565</c:v>
                </c:pt>
                <c:pt idx="333">
                  <c:v>0.3559649049751088</c:v>
                </c:pt>
                <c:pt idx="334">
                  <c:v>0.49281978360237089</c:v>
                </c:pt>
                <c:pt idx="335">
                  <c:v>0.28609811065051022</c:v>
                </c:pt>
                <c:pt idx="336">
                  <c:v>0.33328288669952144</c:v>
                </c:pt>
                <c:pt idx="337">
                  <c:v>0.22784206555671177</c:v>
                </c:pt>
                <c:pt idx="338">
                  <c:v>0.25000670200553837</c:v>
                </c:pt>
                <c:pt idx="339">
                  <c:v>0.46981175049115159</c:v>
                </c:pt>
                <c:pt idx="340">
                  <c:v>0.84972504684791073</c:v>
                </c:pt>
                <c:pt idx="341">
                  <c:v>0.99874375000000026</c:v>
                </c:pt>
                <c:pt idx="342">
                  <c:v>0.99874375000000026</c:v>
                </c:pt>
                <c:pt idx="343">
                  <c:v>0.99874375000000026</c:v>
                </c:pt>
                <c:pt idx="344">
                  <c:v>0.99874375000000026</c:v>
                </c:pt>
                <c:pt idx="345">
                  <c:v>0.32803450473164902</c:v>
                </c:pt>
                <c:pt idx="346">
                  <c:v>0.36632661254697768</c:v>
                </c:pt>
                <c:pt idx="347">
                  <c:v>0.28936559103205844</c:v>
                </c:pt>
                <c:pt idx="348">
                  <c:v>0.30808683140294063</c:v>
                </c:pt>
                <c:pt idx="349">
                  <c:v>0.36955605536332181</c:v>
                </c:pt>
                <c:pt idx="350">
                  <c:v>0.26538825818372153</c:v>
                </c:pt>
                <c:pt idx="351">
                  <c:v>0.65636973209745819</c:v>
                </c:pt>
                <c:pt idx="352">
                  <c:v>0.85018833057851251</c:v>
                </c:pt>
                <c:pt idx="353">
                  <c:v>0.42366204487769815</c:v>
                </c:pt>
                <c:pt idx="354">
                  <c:v>0.8517663728095376</c:v>
                </c:pt>
                <c:pt idx="355">
                  <c:v>0.99874375000000026</c:v>
                </c:pt>
                <c:pt idx="356">
                  <c:v>0.99874375000000026</c:v>
                </c:pt>
                <c:pt idx="357">
                  <c:v>0.7258555555555557</c:v>
                </c:pt>
                <c:pt idx="358">
                  <c:v>0.50307792843007959</c:v>
                </c:pt>
                <c:pt idx="359">
                  <c:v>0.32648774005381148</c:v>
                </c:pt>
                <c:pt idx="360">
                  <c:v>0.24907100506788762</c:v>
                </c:pt>
                <c:pt idx="361">
                  <c:v>0.21290000000000001</c:v>
                </c:pt>
                <c:pt idx="362">
                  <c:v>0.23606147393213756</c:v>
                </c:pt>
                <c:pt idx="363">
                  <c:v>0.82316364619377169</c:v>
                </c:pt>
                <c:pt idx="364">
                  <c:v>0.77860852445678863</c:v>
                </c:pt>
                <c:pt idx="365">
                  <c:v>0.99874375000000026</c:v>
                </c:pt>
                <c:pt idx="366">
                  <c:v>0.99874375000000026</c:v>
                </c:pt>
                <c:pt idx="367">
                  <c:v>0.54765388760888778</c:v>
                </c:pt>
                <c:pt idx="368">
                  <c:v>0.48050281703516029</c:v>
                </c:pt>
                <c:pt idx="369">
                  <c:v>0.80071979286961492</c:v>
                </c:pt>
                <c:pt idx="370">
                  <c:v>0.35144675980975032</c:v>
                </c:pt>
                <c:pt idx="371">
                  <c:v>0.27062687079657616</c:v>
                </c:pt>
                <c:pt idx="372">
                  <c:v>0.26587949460999866</c:v>
                </c:pt>
                <c:pt idx="373">
                  <c:v>0.27060072980322997</c:v>
                </c:pt>
                <c:pt idx="374">
                  <c:v>0.43708698433350635</c:v>
                </c:pt>
                <c:pt idx="375">
                  <c:v>0.25595470024350081</c:v>
                </c:pt>
                <c:pt idx="376">
                  <c:v>0.85611433948172655</c:v>
                </c:pt>
                <c:pt idx="377">
                  <c:v>0.99874375000000026</c:v>
                </c:pt>
                <c:pt idx="378">
                  <c:v>0.99874375000000026</c:v>
                </c:pt>
                <c:pt idx="379">
                  <c:v>0.99874375000000026</c:v>
                </c:pt>
                <c:pt idx="380">
                  <c:v>0.57481564544913732</c:v>
                </c:pt>
                <c:pt idx="381">
                  <c:v>0.41224909947253452</c:v>
                </c:pt>
                <c:pt idx="382">
                  <c:v>0.37505765994894802</c:v>
                </c:pt>
                <c:pt idx="383">
                  <c:v>0.22886792508917955</c:v>
                </c:pt>
                <c:pt idx="384">
                  <c:v>0.26974231739216026</c:v>
                </c:pt>
                <c:pt idx="385">
                  <c:v>0.22778892442602042</c:v>
                </c:pt>
                <c:pt idx="386">
                  <c:v>0.34255314922005831</c:v>
                </c:pt>
                <c:pt idx="387">
                  <c:v>0.74541885064811131</c:v>
                </c:pt>
                <c:pt idx="388">
                  <c:v>0.63349649704142008</c:v>
                </c:pt>
                <c:pt idx="389">
                  <c:v>0.97993300000000005</c:v>
                </c:pt>
                <c:pt idx="390">
                  <c:v>0.57523881304114455</c:v>
                </c:pt>
                <c:pt idx="391">
                  <c:v>0.34936857787321784</c:v>
                </c:pt>
                <c:pt idx="392">
                  <c:v>0.46498831425039644</c:v>
                </c:pt>
                <c:pt idx="393">
                  <c:v>0.31855419630224163</c:v>
                </c:pt>
                <c:pt idx="394">
                  <c:v>0.22538087128384973</c:v>
                </c:pt>
                <c:pt idx="395">
                  <c:v>0.23008302764150754</c:v>
                </c:pt>
                <c:pt idx="396">
                  <c:v>0.2285215930533861</c:v>
                </c:pt>
                <c:pt idx="397">
                  <c:v>0.22441037778035908</c:v>
                </c:pt>
                <c:pt idx="398">
                  <c:v>0.8484709713345242</c:v>
                </c:pt>
                <c:pt idx="399">
                  <c:v>0.87731857009847236</c:v>
                </c:pt>
                <c:pt idx="400">
                  <c:v>0.9662503176012569</c:v>
                </c:pt>
                <c:pt idx="401">
                  <c:v>0.66426847337278105</c:v>
                </c:pt>
                <c:pt idx="402">
                  <c:v>0.99874375000000026</c:v>
                </c:pt>
                <c:pt idx="403">
                  <c:v>0.88259200537088112</c:v>
                </c:pt>
                <c:pt idx="404">
                  <c:v>0.78950773119999984</c:v>
                </c:pt>
                <c:pt idx="405">
                  <c:v>0.4370869843335064</c:v>
                </c:pt>
                <c:pt idx="406">
                  <c:v>0.35620698940590412</c:v>
                </c:pt>
                <c:pt idx="407">
                  <c:v>0.27929384339971314</c:v>
                </c:pt>
                <c:pt idx="408">
                  <c:v>0.27126934132553776</c:v>
                </c:pt>
                <c:pt idx="409">
                  <c:v>0.22275341768924345</c:v>
                </c:pt>
                <c:pt idx="410">
                  <c:v>0.31460755772925614</c:v>
                </c:pt>
                <c:pt idx="411">
                  <c:v>0.53311257670926293</c:v>
                </c:pt>
                <c:pt idx="412">
                  <c:v>0.5717638941398866</c:v>
                </c:pt>
                <c:pt idx="413">
                  <c:v>0.748389822091444</c:v>
                </c:pt>
                <c:pt idx="414">
                  <c:v>0.99874375000000026</c:v>
                </c:pt>
                <c:pt idx="415">
                  <c:v>0.99874375000000026</c:v>
                </c:pt>
                <c:pt idx="416">
                  <c:v>0.78222070233196161</c:v>
                </c:pt>
                <c:pt idx="417">
                  <c:v>0.33208274544367911</c:v>
                </c:pt>
                <c:pt idx="418">
                  <c:v>0.32990120427463104</c:v>
                </c:pt>
                <c:pt idx="419">
                  <c:v>0.25025213701613347</c:v>
                </c:pt>
                <c:pt idx="420">
                  <c:v>0.23042568613279168</c:v>
                </c:pt>
                <c:pt idx="421">
                  <c:v>0.21290000000000001</c:v>
                </c:pt>
                <c:pt idx="422">
                  <c:v>0.40596234081858174</c:v>
                </c:pt>
                <c:pt idx="423">
                  <c:v>0.73645789473684209</c:v>
                </c:pt>
                <c:pt idx="424">
                  <c:v>0.70353540591783981</c:v>
                </c:pt>
                <c:pt idx="425">
                  <c:v>0.85601121016017734</c:v>
                </c:pt>
                <c:pt idx="426">
                  <c:v>0.60678589473684208</c:v>
                </c:pt>
                <c:pt idx="427">
                  <c:v>0.99874375000000026</c:v>
                </c:pt>
                <c:pt idx="428">
                  <c:v>0.72845852393256727</c:v>
                </c:pt>
                <c:pt idx="429">
                  <c:v>0.3536619965279118</c:v>
                </c:pt>
                <c:pt idx="430">
                  <c:v>0.28728607577861537</c:v>
                </c:pt>
                <c:pt idx="431">
                  <c:v>0.32771227164372668</c:v>
                </c:pt>
                <c:pt idx="432">
                  <c:v>0.22773287457370958</c:v>
                </c:pt>
                <c:pt idx="433">
                  <c:v>0.23092057232359622</c:v>
                </c:pt>
                <c:pt idx="434">
                  <c:v>0.21359776367572766</c:v>
                </c:pt>
                <c:pt idx="435">
                  <c:v>0.4147343195266272</c:v>
                </c:pt>
                <c:pt idx="436">
                  <c:v>0.7018131506931109</c:v>
                </c:pt>
                <c:pt idx="437">
                  <c:v>0.769078304065408</c:v>
                </c:pt>
                <c:pt idx="438">
                  <c:v>0.99874375000000026</c:v>
                </c:pt>
                <c:pt idx="439">
                  <c:v>0.99874375000000026</c:v>
                </c:pt>
                <c:pt idx="440">
                  <c:v>0.82655556927335638</c:v>
                </c:pt>
                <c:pt idx="441">
                  <c:v>0.64078820734277808</c:v>
                </c:pt>
                <c:pt idx="442">
                  <c:v>0.27201912947342294</c:v>
                </c:pt>
                <c:pt idx="443">
                  <c:v>0.32051906508465106</c:v>
                </c:pt>
                <c:pt idx="444">
                  <c:v>0.34639594593550083</c:v>
                </c:pt>
                <c:pt idx="445">
                  <c:v>0.26498766662278306</c:v>
                </c:pt>
                <c:pt idx="446">
                  <c:v>0.31821776470560476</c:v>
                </c:pt>
                <c:pt idx="447">
                  <c:v>0.37244662523445599</c:v>
                </c:pt>
                <c:pt idx="448">
                  <c:v>0.99874375000000026</c:v>
                </c:pt>
                <c:pt idx="449">
                  <c:v>0.99874375000000026</c:v>
                </c:pt>
                <c:pt idx="450">
                  <c:v>0.99874375000000026</c:v>
                </c:pt>
                <c:pt idx="451">
                  <c:v>0.68143170248537066</c:v>
                </c:pt>
                <c:pt idx="452">
                  <c:v>0.38041069126301497</c:v>
                </c:pt>
                <c:pt idx="453">
                  <c:v>0.61685246146450901</c:v>
                </c:pt>
                <c:pt idx="454">
                  <c:v>0.24845589008763624</c:v>
                </c:pt>
                <c:pt idx="455">
                  <c:v>0.28588751526141659</c:v>
                </c:pt>
                <c:pt idx="456">
                  <c:v>0.26143388795930678</c:v>
                </c:pt>
                <c:pt idx="457">
                  <c:v>0.29638684159652895</c:v>
                </c:pt>
                <c:pt idx="458">
                  <c:v>0.27374269217675073</c:v>
                </c:pt>
                <c:pt idx="459">
                  <c:v>0.34601117688840166</c:v>
                </c:pt>
                <c:pt idx="460">
                  <c:v>0.99874375000000026</c:v>
                </c:pt>
                <c:pt idx="461">
                  <c:v>0.99874375000000026</c:v>
                </c:pt>
                <c:pt idx="462">
                  <c:v>0.94296597294484941</c:v>
                </c:pt>
                <c:pt idx="463">
                  <c:v>0.54641200000000012</c:v>
                </c:pt>
                <c:pt idx="464">
                  <c:v>0.70114094999771726</c:v>
                </c:pt>
                <c:pt idx="465">
                  <c:v>0.31357581949355956</c:v>
                </c:pt>
                <c:pt idx="466">
                  <c:v>0.42868455364613933</c:v>
                </c:pt>
                <c:pt idx="467">
                  <c:v>0.33432266097225138</c:v>
                </c:pt>
                <c:pt idx="468">
                  <c:v>0.21786465190456619</c:v>
                </c:pt>
                <c:pt idx="469">
                  <c:v>0.21568212589656244</c:v>
                </c:pt>
                <c:pt idx="470">
                  <c:v>0.34680442747943407</c:v>
                </c:pt>
                <c:pt idx="471">
                  <c:v>0.25370109261610507</c:v>
                </c:pt>
                <c:pt idx="472">
                  <c:v>0.95101240886877125</c:v>
                </c:pt>
                <c:pt idx="473">
                  <c:v>0.99874375000000026</c:v>
                </c:pt>
                <c:pt idx="474">
                  <c:v>0.99874375000000026</c:v>
                </c:pt>
                <c:pt idx="475">
                  <c:v>0.99874375000000026</c:v>
                </c:pt>
                <c:pt idx="476">
                  <c:v>0.6502410448</c:v>
                </c:pt>
                <c:pt idx="477">
                  <c:v>0.4397515628321288</c:v>
                </c:pt>
                <c:pt idx="478">
                  <c:v>0.38569898063913249</c:v>
                </c:pt>
                <c:pt idx="479">
                  <c:v>0.34264836344440586</c:v>
                </c:pt>
                <c:pt idx="480">
                  <c:v>0.25881175000000001</c:v>
                </c:pt>
                <c:pt idx="481">
                  <c:v>0.25796673016417221</c:v>
                </c:pt>
                <c:pt idx="482">
                  <c:v>0.24398425703825274</c:v>
                </c:pt>
                <c:pt idx="483">
                  <c:v>0.2733313111045052</c:v>
                </c:pt>
                <c:pt idx="484">
                  <c:v>0.3310457774348422</c:v>
                </c:pt>
                <c:pt idx="485">
                  <c:v>0.92456314019097241</c:v>
                </c:pt>
                <c:pt idx="486">
                  <c:v>0.99874375000000026</c:v>
                </c:pt>
                <c:pt idx="487">
                  <c:v>0.99874375000000026</c:v>
                </c:pt>
                <c:pt idx="488">
                  <c:v>0.53201611160614848</c:v>
                </c:pt>
                <c:pt idx="489">
                  <c:v>0.43039375000000013</c:v>
                </c:pt>
                <c:pt idx="490">
                  <c:v>0.26209594184438095</c:v>
                </c:pt>
                <c:pt idx="491">
                  <c:v>0.35134892240016058</c:v>
                </c:pt>
                <c:pt idx="492">
                  <c:v>0.30382430171545122</c:v>
                </c:pt>
                <c:pt idx="493">
                  <c:v>0.21290000000000001</c:v>
                </c:pt>
                <c:pt idx="494">
                  <c:v>0.23235979621904809</c:v>
                </c:pt>
                <c:pt idx="495">
                  <c:v>0.48395524039633447</c:v>
                </c:pt>
                <c:pt idx="496">
                  <c:v>0.42278207324218753</c:v>
                </c:pt>
                <c:pt idx="497">
                  <c:v>0.99874375000000026</c:v>
                </c:pt>
                <c:pt idx="498">
                  <c:v>0.99874375000000026</c:v>
                </c:pt>
                <c:pt idx="499">
                  <c:v>0.99874375000000026</c:v>
                </c:pt>
                <c:pt idx="500">
                  <c:v>0.6890286984823083</c:v>
                </c:pt>
                <c:pt idx="501">
                  <c:v>0.23100684900306029</c:v>
                </c:pt>
                <c:pt idx="502">
                  <c:v>0.34408512035176242</c:v>
                </c:pt>
                <c:pt idx="503">
                  <c:v>0.2194548002768166</c:v>
                </c:pt>
                <c:pt idx="504">
                  <c:v>0.21364230440717219</c:v>
                </c:pt>
                <c:pt idx="505">
                  <c:v>0.25248210199838095</c:v>
                </c:pt>
                <c:pt idx="506">
                  <c:v>0.49242521688052832</c:v>
                </c:pt>
                <c:pt idx="507">
                  <c:v>0.67012222433910829</c:v>
                </c:pt>
                <c:pt idx="508">
                  <c:v>0.99874375000000026</c:v>
                </c:pt>
                <c:pt idx="509">
                  <c:v>0.99874375000000026</c:v>
                </c:pt>
                <c:pt idx="510">
                  <c:v>0.79381935719503294</c:v>
                </c:pt>
                <c:pt idx="511">
                  <c:v>0.99874375000000026</c:v>
                </c:pt>
                <c:pt idx="512">
                  <c:v>0.99874375000000026</c:v>
                </c:pt>
                <c:pt idx="513">
                  <c:v>0.83923153622451152</c:v>
                </c:pt>
                <c:pt idx="514">
                  <c:v>0.60459291203830279</c:v>
                </c:pt>
                <c:pt idx="515">
                  <c:v>0.73775214211608453</c:v>
                </c:pt>
                <c:pt idx="516">
                  <c:v>0.45083787754753313</c:v>
                </c:pt>
                <c:pt idx="517">
                  <c:v>0.25559006912717608</c:v>
                </c:pt>
                <c:pt idx="518">
                  <c:v>0.27665286345760265</c:v>
                </c:pt>
                <c:pt idx="519">
                  <c:v>0.24090942710247587</c:v>
                </c:pt>
                <c:pt idx="520">
                  <c:v>0.43202075699530651</c:v>
                </c:pt>
                <c:pt idx="521">
                  <c:v>0.97008341128296693</c:v>
                </c:pt>
                <c:pt idx="522">
                  <c:v>0.87747974632690551</c:v>
                </c:pt>
                <c:pt idx="523">
                  <c:v>0.57992537278106504</c:v>
                </c:pt>
                <c:pt idx="524">
                  <c:v>0.69957899711955851</c:v>
                </c:pt>
                <c:pt idx="525">
                  <c:v>0.50138550593934395</c:v>
                </c:pt>
                <c:pt idx="526">
                  <c:v>0.33751896517161756</c:v>
                </c:pt>
                <c:pt idx="527">
                  <c:v>0.35920041737804476</c:v>
                </c:pt>
                <c:pt idx="528">
                  <c:v>0.28605508307866612</c:v>
                </c:pt>
                <c:pt idx="529">
                  <c:v>0.25528265245953374</c:v>
                </c:pt>
                <c:pt idx="530">
                  <c:v>0.21290000000000001</c:v>
                </c:pt>
                <c:pt idx="531">
                  <c:v>0.23075809700065139</c:v>
                </c:pt>
                <c:pt idx="532">
                  <c:v>0.4252547036315068</c:v>
                </c:pt>
                <c:pt idx="533">
                  <c:v>0.99874375000000026</c:v>
                </c:pt>
                <c:pt idx="534">
                  <c:v>0.72321654579187034</c:v>
                </c:pt>
                <c:pt idx="535">
                  <c:v>0.36969114115666352</c:v>
                </c:pt>
                <c:pt idx="536">
                  <c:v>0.41577803791093065</c:v>
                </c:pt>
                <c:pt idx="537">
                  <c:v>0.43107357699363852</c:v>
                </c:pt>
                <c:pt idx="538">
                  <c:v>0.47840266081399868</c:v>
                </c:pt>
                <c:pt idx="539">
                  <c:v>0.23037786604016525</c:v>
                </c:pt>
                <c:pt idx="540">
                  <c:v>0.30818328656637867</c:v>
                </c:pt>
                <c:pt idx="541">
                  <c:v>0.26630259123503103</c:v>
                </c:pt>
                <c:pt idx="542">
                  <c:v>0.2701618596602699</c:v>
                </c:pt>
                <c:pt idx="543">
                  <c:v>0.63949813285152524</c:v>
                </c:pt>
                <c:pt idx="544">
                  <c:v>0.74789767236767912</c:v>
                </c:pt>
                <c:pt idx="545">
                  <c:v>0.99874375000000026</c:v>
                </c:pt>
                <c:pt idx="546">
                  <c:v>0.99874375000000026</c:v>
                </c:pt>
                <c:pt idx="547">
                  <c:v>0.44729215340662887</c:v>
                </c:pt>
                <c:pt idx="548">
                  <c:v>0.5734507404352972</c:v>
                </c:pt>
                <c:pt idx="549">
                  <c:v>0.45486610545468936</c:v>
                </c:pt>
                <c:pt idx="550">
                  <c:v>0.2753545222814554</c:v>
                </c:pt>
                <c:pt idx="551">
                  <c:v>0.23795868506555212</c:v>
                </c:pt>
                <c:pt idx="552">
                  <c:v>0.27985676615666355</c:v>
                </c:pt>
                <c:pt idx="553">
                  <c:v>0.25805703987306627</c:v>
                </c:pt>
                <c:pt idx="554">
                  <c:v>0.36440911410380455</c:v>
                </c:pt>
                <c:pt idx="555">
                  <c:v>0.3447564210526316</c:v>
                </c:pt>
                <c:pt idx="556">
                  <c:v>0.37449171575959223</c:v>
                </c:pt>
                <c:pt idx="557">
                  <c:v>0.99874375000000026</c:v>
                </c:pt>
                <c:pt idx="558">
                  <c:v>0.99874375000000026</c:v>
                </c:pt>
                <c:pt idx="559">
                  <c:v>0.99874375000000026</c:v>
                </c:pt>
                <c:pt idx="560">
                  <c:v>0.82481428299643278</c:v>
                </c:pt>
                <c:pt idx="561">
                  <c:v>0.4040499026473956</c:v>
                </c:pt>
                <c:pt idx="562">
                  <c:v>0.24605786268909738</c:v>
                </c:pt>
                <c:pt idx="563">
                  <c:v>0.25132841691593255</c:v>
                </c:pt>
                <c:pt idx="564">
                  <c:v>0.25069094285338361</c:v>
                </c:pt>
                <c:pt idx="565">
                  <c:v>0.34567467651367184</c:v>
                </c:pt>
                <c:pt idx="566">
                  <c:v>0.23086289159421197</c:v>
                </c:pt>
                <c:pt idx="567">
                  <c:v>0.22154644593186992</c:v>
                </c:pt>
                <c:pt idx="568">
                  <c:v>0.87964584834951709</c:v>
                </c:pt>
                <c:pt idx="569">
                  <c:v>0.66325489407143257</c:v>
                </c:pt>
                <c:pt idx="570">
                  <c:v>0.49995482266435992</c:v>
                </c:pt>
                <c:pt idx="571">
                  <c:v>0.91442400245351241</c:v>
                </c:pt>
                <c:pt idx="572">
                  <c:v>0.99874375000000026</c:v>
                </c:pt>
                <c:pt idx="573">
                  <c:v>0.47089463245173729</c:v>
                </c:pt>
                <c:pt idx="574">
                  <c:v>0.42581738422379117</c:v>
                </c:pt>
                <c:pt idx="575">
                  <c:v>0.36124722222222222</c:v>
                </c:pt>
                <c:pt idx="576">
                  <c:v>0.26135876903568356</c:v>
                </c:pt>
                <c:pt idx="577">
                  <c:v>0.35112243943040089</c:v>
                </c:pt>
                <c:pt idx="578">
                  <c:v>0.25456023794043742</c:v>
                </c:pt>
                <c:pt idx="579">
                  <c:v>0.7814632355882053</c:v>
                </c:pt>
                <c:pt idx="580">
                  <c:v>0.45184920773128168</c:v>
                </c:pt>
                <c:pt idx="581">
                  <c:v>0.99874375000000026</c:v>
                </c:pt>
                <c:pt idx="582">
                  <c:v>0.99874375000000026</c:v>
                </c:pt>
                <c:pt idx="583">
                  <c:v>0.64069873536828625</c:v>
                </c:pt>
                <c:pt idx="584">
                  <c:v>0.57380362001463403</c:v>
                </c:pt>
                <c:pt idx="585">
                  <c:v>0.53357143737711077</c:v>
                </c:pt>
                <c:pt idx="586">
                  <c:v>0.37079396030951989</c:v>
                </c:pt>
                <c:pt idx="587">
                  <c:v>0.23151924086211606</c:v>
                </c:pt>
                <c:pt idx="588">
                  <c:v>0.24579643568161169</c:v>
                </c:pt>
                <c:pt idx="589">
                  <c:v>0.27690922047244099</c:v>
                </c:pt>
                <c:pt idx="590">
                  <c:v>0.4883830886828085</c:v>
                </c:pt>
                <c:pt idx="591">
                  <c:v>0.22642959667536897</c:v>
                </c:pt>
                <c:pt idx="592">
                  <c:v>0.86532453608363769</c:v>
                </c:pt>
                <c:pt idx="593">
                  <c:v>0.80742210207939502</c:v>
                </c:pt>
                <c:pt idx="594">
                  <c:v>0.87530564277125789</c:v>
                </c:pt>
                <c:pt idx="595">
                  <c:v>0.56727959183673471</c:v>
                </c:pt>
                <c:pt idx="596">
                  <c:v>0.54328147061394194</c:v>
                </c:pt>
                <c:pt idx="597">
                  <c:v>0.51513616894705527</c:v>
                </c:pt>
                <c:pt idx="598">
                  <c:v>0.40821911856670701</c:v>
                </c:pt>
                <c:pt idx="599">
                  <c:v>0.34801722669840113</c:v>
                </c:pt>
                <c:pt idx="600">
                  <c:v>0.21532575442887483</c:v>
                </c:pt>
                <c:pt idx="601">
                  <c:v>0.43279414755567103</c:v>
                </c:pt>
                <c:pt idx="602">
                  <c:v>0.3043603881957942</c:v>
                </c:pt>
                <c:pt idx="603">
                  <c:v>0.62540305989139744</c:v>
                </c:pt>
                <c:pt idx="604">
                  <c:v>0.89714384918666934</c:v>
                </c:pt>
                <c:pt idx="605">
                  <c:v>0.99874375000000026</c:v>
                </c:pt>
                <c:pt idx="606">
                  <c:v>0.98480178562186227</c:v>
                </c:pt>
                <c:pt idx="607">
                  <c:v>0.82719510799756624</c:v>
                </c:pt>
                <c:pt idx="608">
                  <c:v>0.68394330349098365</c:v>
                </c:pt>
                <c:pt idx="609">
                  <c:v>0.53476225281745204</c:v>
                </c:pt>
                <c:pt idx="610">
                  <c:v>0.30134497050683406</c:v>
                </c:pt>
                <c:pt idx="611">
                  <c:v>0.23985634290585539</c:v>
                </c:pt>
                <c:pt idx="612">
                  <c:v>0.24717694227911877</c:v>
                </c:pt>
                <c:pt idx="613">
                  <c:v>0.2660594424567333</c:v>
                </c:pt>
                <c:pt idx="614">
                  <c:v>0.35911891761631498</c:v>
                </c:pt>
                <c:pt idx="615">
                  <c:v>0.35041635500125973</c:v>
                </c:pt>
                <c:pt idx="616">
                  <c:v>0.77055021140107893</c:v>
                </c:pt>
                <c:pt idx="617">
                  <c:v>0.99874375000000026</c:v>
                </c:pt>
                <c:pt idx="618">
                  <c:v>0.96439291747888267</c:v>
                </c:pt>
                <c:pt idx="619">
                  <c:v>0.967043031319608</c:v>
                </c:pt>
                <c:pt idx="620">
                  <c:v>0.88841247621497088</c:v>
                </c:pt>
                <c:pt idx="621">
                  <c:v>0.63684736453145596</c:v>
                </c:pt>
                <c:pt idx="622">
                  <c:v>0.37872511833005168</c:v>
                </c:pt>
                <c:pt idx="623">
                  <c:v>0.25728288279379663</c:v>
                </c:pt>
                <c:pt idx="624">
                  <c:v>0.32696748526349889</c:v>
                </c:pt>
                <c:pt idx="625">
                  <c:v>0.21375094165734038</c:v>
                </c:pt>
                <c:pt idx="626">
                  <c:v>0.30924786597107945</c:v>
                </c:pt>
                <c:pt idx="627">
                  <c:v>0.23874301829989092</c:v>
                </c:pt>
                <c:pt idx="628">
                  <c:v>0.81076245840743144</c:v>
                </c:pt>
                <c:pt idx="629">
                  <c:v>0.89666156030286648</c:v>
                </c:pt>
                <c:pt idx="630">
                  <c:v>0.81476060855263155</c:v>
                </c:pt>
                <c:pt idx="631">
                  <c:v>0.52706792914270606</c:v>
                </c:pt>
                <c:pt idx="632">
                  <c:v>0.54616120337590823</c:v>
                </c:pt>
                <c:pt idx="633">
                  <c:v>0.32425299605107449</c:v>
                </c:pt>
                <c:pt idx="634">
                  <c:v>0.29259550442734272</c:v>
                </c:pt>
                <c:pt idx="635">
                  <c:v>0.30800154915331079</c:v>
                </c:pt>
                <c:pt idx="636">
                  <c:v>0.23082283554820712</c:v>
                </c:pt>
                <c:pt idx="637">
                  <c:v>0.47400475180822499</c:v>
                </c:pt>
                <c:pt idx="638">
                  <c:v>0.23020448074067604</c:v>
                </c:pt>
                <c:pt idx="639">
                  <c:v>0.35009195097003637</c:v>
                </c:pt>
                <c:pt idx="640">
                  <c:v>0.85714534702096423</c:v>
                </c:pt>
                <c:pt idx="641">
                  <c:v>0.99874375000000026</c:v>
                </c:pt>
                <c:pt idx="642">
                  <c:v>0.89399932637292789</c:v>
                </c:pt>
                <c:pt idx="643">
                  <c:v>0.99874375000000026</c:v>
                </c:pt>
                <c:pt idx="644">
                  <c:v>0.7458729999999999</c:v>
                </c:pt>
                <c:pt idx="645">
                  <c:v>0.49302817798816567</c:v>
                </c:pt>
                <c:pt idx="646">
                  <c:v>0.28444007618027001</c:v>
                </c:pt>
                <c:pt idx="647">
                  <c:v>0.32801974002967121</c:v>
                </c:pt>
                <c:pt idx="648">
                  <c:v>0.25730079638888886</c:v>
                </c:pt>
                <c:pt idx="649">
                  <c:v>0.23102315164555723</c:v>
                </c:pt>
                <c:pt idx="650">
                  <c:v>0.28283852902246898</c:v>
                </c:pt>
                <c:pt idx="651">
                  <c:v>0.2256178434990333</c:v>
                </c:pt>
                <c:pt idx="652">
                  <c:v>0.72998429820907951</c:v>
                </c:pt>
                <c:pt idx="653">
                  <c:v>0.99874375000000026</c:v>
                </c:pt>
                <c:pt idx="654">
                  <c:v>0.96853038812345726</c:v>
                </c:pt>
                <c:pt idx="655">
                  <c:v>0.993984893506209</c:v>
                </c:pt>
                <c:pt idx="656">
                  <c:v>0.74118821677303504</c:v>
                </c:pt>
                <c:pt idx="657">
                  <c:v>0.23484240971734924</c:v>
                </c:pt>
                <c:pt idx="658">
                  <c:v>0.46009956047305595</c:v>
                </c:pt>
                <c:pt idx="659">
                  <c:v>0.49156730629884587</c:v>
                </c:pt>
                <c:pt idx="660">
                  <c:v>0.34283679377507131</c:v>
                </c:pt>
                <c:pt idx="661">
                  <c:v>0.25588915385479832</c:v>
                </c:pt>
                <c:pt idx="662">
                  <c:v>0.28622132580586418</c:v>
                </c:pt>
                <c:pt idx="663">
                  <c:v>0.29062980083814466</c:v>
                </c:pt>
                <c:pt idx="664">
                  <c:v>0.24945463428750869</c:v>
                </c:pt>
                <c:pt idx="665">
                  <c:v>0.99874375000000026</c:v>
                </c:pt>
                <c:pt idx="666">
                  <c:v>0.99874375000000026</c:v>
                </c:pt>
                <c:pt idx="667">
                  <c:v>0.89739886999999996</c:v>
                </c:pt>
                <c:pt idx="668">
                  <c:v>0.81937351389670765</c:v>
                </c:pt>
                <c:pt idx="669">
                  <c:v>0.85310967234170865</c:v>
                </c:pt>
                <c:pt idx="670">
                  <c:v>0.55305582012677756</c:v>
                </c:pt>
                <c:pt idx="671">
                  <c:v>0.33331364630583815</c:v>
                </c:pt>
                <c:pt idx="672">
                  <c:v>0.26660774805317067</c:v>
                </c:pt>
                <c:pt idx="673">
                  <c:v>0.35269993559622298</c:v>
                </c:pt>
                <c:pt idx="674">
                  <c:v>0.47534265425489391</c:v>
                </c:pt>
                <c:pt idx="675">
                  <c:v>0.60932781070317654</c:v>
                </c:pt>
                <c:pt idx="676">
                  <c:v>0.87607208320000007</c:v>
                </c:pt>
                <c:pt idx="677">
                  <c:v>0.7793656842105261</c:v>
                </c:pt>
                <c:pt idx="678">
                  <c:v>0.81761425217145689</c:v>
                </c:pt>
                <c:pt idx="679">
                  <c:v>0.33929712360289288</c:v>
                </c:pt>
                <c:pt idx="680">
                  <c:v>0.33829185290234237</c:v>
                </c:pt>
                <c:pt idx="681">
                  <c:v>0.21290000000000001</c:v>
                </c:pt>
                <c:pt idx="682">
                  <c:v>0.30285681130954201</c:v>
                </c:pt>
                <c:pt idx="683">
                  <c:v>0.27900123305588587</c:v>
                </c:pt>
                <c:pt idx="684">
                  <c:v>0.42761814599361991</c:v>
                </c:pt>
                <c:pt idx="685">
                  <c:v>0.21430261847400522</c:v>
                </c:pt>
                <c:pt idx="686">
                  <c:v>0.36025239721169527</c:v>
                </c:pt>
                <c:pt idx="687">
                  <c:v>0.82421971703700558</c:v>
                </c:pt>
                <c:pt idx="688">
                  <c:v>0.64888240547481779</c:v>
                </c:pt>
                <c:pt idx="689">
                  <c:v>0.66944044734693875</c:v>
                </c:pt>
                <c:pt idx="690">
                  <c:v>0.96495806786460747</c:v>
                </c:pt>
                <c:pt idx="691">
                  <c:v>0.38685876833282795</c:v>
                </c:pt>
                <c:pt idx="692">
                  <c:v>0.45900204081632656</c:v>
                </c:pt>
                <c:pt idx="693">
                  <c:v>0.31277489473684211</c:v>
                </c:pt>
                <c:pt idx="694">
                  <c:v>0.30308527499607468</c:v>
                </c:pt>
                <c:pt idx="695">
                  <c:v>0.28749164432315105</c:v>
                </c:pt>
                <c:pt idx="696">
                  <c:v>0.22242833839506559</c:v>
                </c:pt>
                <c:pt idx="697">
                  <c:v>0.21448010191080963</c:v>
                </c:pt>
                <c:pt idx="698">
                  <c:v>0.23820654907112029</c:v>
                </c:pt>
                <c:pt idx="699">
                  <c:v>0.56175946934650367</c:v>
                </c:pt>
                <c:pt idx="700">
                  <c:v>0.91695838840849775</c:v>
                </c:pt>
                <c:pt idx="701">
                  <c:v>0.68421199999999993</c:v>
                </c:pt>
                <c:pt idx="702">
                  <c:v>0.99874375000000026</c:v>
                </c:pt>
                <c:pt idx="703">
                  <c:v>0.98918389953965402</c:v>
                </c:pt>
                <c:pt idx="704">
                  <c:v>0.38037603214252047</c:v>
                </c:pt>
                <c:pt idx="705">
                  <c:v>0.2817732685618663</c:v>
                </c:pt>
                <c:pt idx="706">
                  <c:v>0.34503715916100353</c:v>
                </c:pt>
                <c:pt idx="707">
                  <c:v>0.530575918922645</c:v>
                </c:pt>
                <c:pt idx="708">
                  <c:v>0.21569739346654135</c:v>
                </c:pt>
                <c:pt idx="709">
                  <c:v>0.22049789867444372</c:v>
                </c:pt>
                <c:pt idx="710">
                  <c:v>0.29926526353968652</c:v>
                </c:pt>
                <c:pt idx="711">
                  <c:v>0.6104397108926185</c:v>
                </c:pt>
                <c:pt idx="712">
                  <c:v>0.64979156463276266</c:v>
                </c:pt>
                <c:pt idx="713">
                  <c:v>0.99874375000000026</c:v>
                </c:pt>
                <c:pt idx="714">
                  <c:v>0.99874375000000026</c:v>
                </c:pt>
                <c:pt idx="715">
                  <c:v>0.86139972325571534</c:v>
                </c:pt>
                <c:pt idx="716">
                  <c:v>0.72930323141272513</c:v>
                </c:pt>
                <c:pt idx="717">
                  <c:v>0.44931074653979242</c:v>
                </c:pt>
                <c:pt idx="718">
                  <c:v>0.35957988927335655</c:v>
                </c:pt>
                <c:pt idx="719">
                  <c:v>0.31447802380425754</c:v>
                </c:pt>
                <c:pt idx="720">
                  <c:v>0.24542638297627131</c:v>
                </c:pt>
                <c:pt idx="721">
                  <c:v>0.22461880435949078</c:v>
                </c:pt>
                <c:pt idx="722">
                  <c:v>0.30299602608267717</c:v>
                </c:pt>
                <c:pt idx="723">
                  <c:v>0.67641765556335443</c:v>
                </c:pt>
                <c:pt idx="724">
                  <c:v>0.68665938741079147</c:v>
                </c:pt>
                <c:pt idx="725">
                  <c:v>0.89791915576787551</c:v>
                </c:pt>
                <c:pt idx="726">
                  <c:v>0.79829450586674811</c:v>
                </c:pt>
                <c:pt idx="727">
                  <c:v>0.99874375000000026</c:v>
                </c:pt>
                <c:pt idx="728">
                  <c:v>0.99874375000000026</c:v>
                </c:pt>
                <c:pt idx="729">
                  <c:v>0.4276841992895134</c:v>
                </c:pt>
                <c:pt idx="730">
                  <c:v>0.36447452070864361</c:v>
                </c:pt>
                <c:pt idx="731">
                  <c:v>0.70899462681530023</c:v>
                </c:pt>
                <c:pt idx="732">
                  <c:v>0.22707915186837518</c:v>
                </c:pt>
                <c:pt idx="733">
                  <c:v>0.60310704875620935</c:v>
                </c:pt>
                <c:pt idx="734">
                  <c:v>0.87325348752504106</c:v>
                </c:pt>
                <c:pt idx="735">
                  <c:v>0.27420180860458515</c:v>
                </c:pt>
                <c:pt idx="736">
                  <c:v>0.96284028597719229</c:v>
                </c:pt>
                <c:pt idx="737">
                  <c:v>0.81124078947368428</c:v>
                </c:pt>
                <c:pt idx="738">
                  <c:v>0.91276310803547456</c:v>
                </c:pt>
                <c:pt idx="739">
                  <c:v>0.93282414930617796</c:v>
                </c:pt>
                <c:pt idx="740">
                  <c:v>0.50861466525519849</c:v>
                </c:pt>
                <c:pt idx="741">
                  <c:v>0.51387054826817569</c:v>
                </c:pt>
                <c:pt idx="742">
                  <c:v>0.41416583029001075</c:v>
                </c:pt>
                <c:pt idx="743">
                  <c:v>0.39145347285822174</c:v>
                </c:pt>
                <c:pt idx="744">
                  <c:v>0.26126079147277725</c:v>
                </c:pt>
                <c:pt idx="745">
                  <c:v>0.28349923961356555</c:v>
                </c:pt>
                <c:pt idx="746">
                  <c:v>0.4464809600023632</c:v>
                </c:pt>
                <c:pt idx="747">
                  <c:v>0.30995136739960671</c:v>
                </c:pt>
                <c:pt idx="748">
                  <c:v>0.52599165705497897</c:v>
                </c:pt>
                <c:pt idx="749">
                  <c:v>0.93565590551181121</c:v>
                </c:pt>
                <c:pt idx="750">
                  <c:v>0.84470128000000022</c:v>
                </c:pt>
                <c:pt idx="751">
                  <c:v>0.69773553100950658</c:v>
                </c:pt>
                <c:pt idx="752">
                  <c:v>0.49180432736549057</c:v>
                </c:pt>
                <c:pt idx="753">
                  <c:v>0.2931920763620407</c:v>
                </c:pt>
                <c:pt idx="754">
                  <c:v>0.23742181581402605</c:v>
                </c:pt>
                <c:pt idx="755">
                  <c:v>0.25056281236971439</c:v>
                </c:pt>
                <c:pt idx="756">
                  <c:v>0.22821093504542039</c:v>
                </c:pt>
                <c:pt idx="757">
                  <c:v>0.27735694408290523</c:v>
                </c:pt>
                <c:pt idx="758">
                  <c:v>0.26431140349658977</c:v>
                </c:pt>
                <c:pt idx="759">
                  <c:v>0.47784459821469322</c:v>
                </c:pt>
                <c:pt idx="760">
                  <c:v>0.72242212164291719</c:v>
                </c:pt>
                <c:pt idx="761">
                  <c:v>0.99874375000000026</c:v>
                </c:pt>
                <c:pt idx="762">
                  <c:v>0.99874375000000026</c:v>
                </c:pt>
                <c:pt idx="763">
                  <c:v>0.88608630889060336</c:v>
                </c:pt>
                <c:pt idx="764">
                  <c:v>0.60645558739872896</c:v>
                </c:pt>
                <c:pt idx="765">
                  <c:v>0.33848157679582325</c:v>
                </c:pt>
                <c:pt idx="766">
                  <c:v>0.2291184602549986</c:v>
                </c:pt>
                <c:pt idx="767">
                  <c:v>0.32562670505381258</c:v>
                </c:pt>
                <c:pt idx="768">
                  <c:v>0.24092368287509799</c:v>
                </c:pt>
                <c:pt idx="769">
                  <c:v>0.60086830679167835</c:v>
                </c:pt>
                <c:pt idx="770">
                  <c:v>0.30491987987817026</c:v>
                </c:pt>
                <c:pt idx="771">
                  <c:v>0.65705781900366556</c:v>
                </c:pt>
                <c:pt idx="772">
                  <c:v>0.66844064961332539</c:v>
                </c:pt>
                <c:pt idx="773">
                  <c:v>0.99874375000000026</c:v>
                </c:pt>
                <c:pt idx="774">
                  <c:v>0.99874375000000026</c:v>
                </c:pt>
                <c:pt idx="775">
                  <c:v>0.41773949183318287</c:v>
                </c:pt>
                <c:pt idx="776">
                  <c:v>0.31444410636114417</c:v>
                </c:pt>
                <c:pt idx="777">
                  <c:v>0.23696983775270639</c:v>
                </c:pt>
                <c:pt idx="778">
                  <c:v>0.33814794453360575</c:v>
                </c:pt>
                <c:pt idx="779">
                  <c:v>0.25454016615500885</c:v>
                </c:pt>
                <c:pt idx="780">
                  <c:v>0.3278059024197989</c:v>
                </c:pt>
                <c:pt idx="781">
                  <c:v>0.21361464817406081</c:v>
                </c:pt>
                <c:pt idx="782">
                  <c:v>0.25022451758136771</c:v>
                </c:pt>
                <c:pt idx="783">
                  <c:v>0.68626536612428157</c:v>
                </c:pt>
                <c:pt idx="784">
                  <c:v>0.63069519587926814</c:v>
                </c:pt>
                <c:pt idx="785">
                  <c:v>0.52243415246399794</c:v>
                </c:pt>
                <c:pt idx="786">
                  <c:v>0.88123639244403473</c:v>
                </c:pt>
                <c:pt idx="787">
                  <c:v>0.97327748793708313</c:v>
                </c:pt>
                <c:pt idx="788">
                  <c:v>0.50583401572261555</c:v>
                </c:pt>
                <c:pt idx="789">
                  <c:v>0.24804299448717798</c:v>
                </c:pt>
                <c:pt idx="790">
                  <c:v>0.32926352895572003</c:v>
                </c:pt>
                <c:pt idx="791">
                  <c:v>0.2319467960009533</c:v>
                </c:pt>
                <c:pt idx="792">
                  <c:v>0.30319473465002283</c:v>
                </c:pt>
                <c:pt idx="793">
                  <c:v>0.26123552976995629</c:v>
                </c:pt>
                <c:pt idx="794">
                  <c:v>0.43252273684210524</c:v>
                </c:pt>
                <c:pt idx="795">
                  <c:v>0.31781184424012976</c:v>
                </c:pt>
                <c:pt idx="796">
                  <c:v>0.89102879409832991</c:v>
                </c:pt>
                <c:pt idx="797">
                  <c:v>0.99874375000000026</c:v>
                </c:pt>
                <c:pt idx="798">
                  <c:v>0.99874375000000026</c:v>
                </c:pt>
                <c:pt idx="799">
                  <c:v>0.81115037895865483</c:v>
                </c:pt>
                <c:pt idx="800">
                  <c:v>0.99874375000000026</c:v>
                </c:pt>
                <c:pt idx="801">
                  <c:v>0.465876812711293</c:v>
                </c:pt>
                <c:pt idx="802">
                  <c:v>0.31666762820205963</c:v>
                </c:pt>
                <c:pt idx="803">
                  <c:v>0.39247828957670516</c:v>
                </c:pt>
                <c:pt idx="804">
                  <c:v>0.34119099326436686</c:v>
                </c:pt>
                <c:pt idx="805">
                  <c:v>0.3790754699718053</c:v>
                </c:pt>
                <c:pt idx="806">
                  <c:v>0.25757974277580276</c:v>
                </c:pt>
                <c:pt idx="807">
                  <c:v>0.53302169656635801</c:v>
                </c:pt>
                <c:pt idx="808">
                  <c:v>0.45356980519738149</c:v>
                </c:pt>
                <c:pt idx="809">
                  <c:v>0.47390929783781421</c:v>
                </c:pt>
                <c:pt idx="810">
                  <c:v>0.99874375000000026</c:v>
                </c:pt>
                <c:pt idx="811">
                  <c:v>0.99194058048911593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F2-47BC-A84F-9610AA756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899920"/>
        <c:axId val="535895608"/>
      </c:scatterChart>
      <c:valAx>
        <c:axId val="535899920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5608"/>
        <c:crosses val="autoZero"/>
        <c:crossBetween val="midCat"/>
      </c:valAx>
      <c:valAx>
        <c:axId val="53589560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992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194867928742955E-2"/>
          <c:y val="4.8803240740740744E-2"/>
          <c:w val="0.25002111111111114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values of tfac</a:t>
            </a:r>
          </a:p>
        </c:rich>
      </c:tx>
      <c:layout>
        <c:manualLayout>
          <c:xMode val="edge"/>
          <c:yMode val="edge"/>
          <c:x val="0.291640624999999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Data'!$Q$5</c:f>
              <c:strCache>
                <c:ptCount val="1"/>
                <c:pt idx="0">
                  <c:v>tfac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Data'!$Q$6:$Q$73</c:f>
              <c:numCache>
                <c:formatCode>0.000</c:formatCode>
                <c:ptCount val="68"/>
                <c:pt idx="0">
                  <c:v>0.3866738502558964</c:v>
                </c:pt>
                <c:pt idx="1">
                  <c:v>0.39235081046599479</c:v>
                </c:pt>
                <c:pt idx="2">
                  <c:v>0.34538178325338581</c:v>
                </c:pt>
                <c:pt idx="3">
                  <c:v>0.37573853264206541</c:v>
                </c:pt>
                <c:pt idx="4">
                  <c:v>0.37011367740539497</c:v>
                </c:pt>
                <c:pt idx="5">
                  <c:v>0.37522584357623506</c:v>
                </c:pt>
                <c:pt idx="6">
                  <c:v>0.35382498239712118</c:v>
                </c:pt>
                <c:pt idx="7">
                  <c:v>0.33139748404504676</c:v>
                </c:pt>
                <c:pt idx="8">
                  <c:v>0.32669789707694891</c:v>
                </c:pt>
                <c:pt idx="9">
                  <c:v>0.35911802198885917</c:v>
                </c:pt>
                <c:pt idx="10">
                  <c:v>0.33469792599198628</c:v>
                </c:pt>
                <c:pt idx="11">
                  <c:v>0.37106086316345249</c:v>
                </c:pt>
                <c:pt idx="12">
                  <c:v>0.34926372172856857</c:v>
                </c:pt>
                <c:pt idx="13">
                  <c:v>0.35193921438830955</c:v>
                </c:pt>
                <c:pt idx="14">
                  <c:v>0.31528877097539953</c:v>
                </c:pt>
                <c:pt idx="15">
                  <c:v>0.36354532931014377</c:v>
                </c:pt>
                <c:pt idx="16">
                  <c:v>0.34017289684212454</c:v>
                </c:pt>
                <c:pt idx="17">
                  <c:v>0.3584337421748704</c:v>
                </c:pt>
                <c:pt idx="18">
                  <c:v>0.35932502807833488</c:v>
                </c:pt>
                <c:pt idx="19">
                  <c:v>0.33351158308736562</c:v>
                </c:pt>
                <c:pt idx="20">
                  <c:v>0.33422849837380819</c:v>
                </c:pt>
                <c:pt idx="21">
                  <c:v>0.35867329480230353</c:v>
                </c:pt>
                <c:pt idx="22">
                  <c:v>0.35806415871493263</c:v>
                </c:pt>
                <c:pt idx="23">
                  <c:v>0.37832912111937039</c:v>
                </c:pt>
                <c:pt idx="24">
                  <c:v>0.35099360134882018</c:v>
                </c:pt>
                <c:pt idx="25">
                  <c:v>0.36476802607225872</c:v>
                </c:pt>
                <c:pt idx="26">
                  <c:v>0.3459423800253853</c:v>
                </c:pt>
                <c:pt idx="27">
                  <c:v>0.36950541325592662</c:v>
                </c:pt>
                <c:pt idx="28">
                  <c:v>0.34769032795499816</c:v>
                </c:pt>
                <c:pt idx="29">
                  <c:v>0.37427423709121371</c:v>
                </c:pt>
                <c:pt idx="30">
                  <c:v>0.37751590035836435</c:v>
                </c:pt>
                <c:pt idx="31">
                  <c:v>0.38250071412986125</c:v>
                </c:pt>
                <c:pt idx="32">
                  <c:v>0.39049976165796108</c:v>
                </c:pt>
                <c:pt idx="33">
                  <c:v>0.36397871851597374</c:v>
                </c:pt>
                <c:pt idx="34">
                  <c:v>0.33755147457094092</c:v>
                </c:pt>
                <c:pt idx="35">
                  <c:v>0.35201104561220237</c:v>
                </c:pt>
                <c:pt idx="36">
                  <c:v>0.34066433978912042</c:v>
                </c:pt>
                <c:pt idx="37">
                  <c:v>0.34877419089207889</c:v>
                </c:pt>
                <c:pt idx="38">
                  <c:v>0.38027227209787356</c:v>
                </c:pt>
                <c:pt idx="39">
                  <c:v>0.36371342363851095</c:v>
                </c:pt>
                <c:pt idx="40">
                  <c:v>0.37757280951754768</c:v>
                </c:pt>
                <c:pt idx="41">
                  <c:v>0.37145522439405321</c:v>
                </c:pt>
                <c:pt idx="42">
                  <c:v>0.3329292244491231</c:v>
                </c:pt>
                <c:pt idx="43">
                  <c:v>0.36568209253763567</c:v>
                </c:pt>
                <c:pt idx="44">
                  <c:v>0.35854425882530938</c:v>
                </c:pt>
                <c:pt idx="45">
                  <c:v>0.35268719790352204</c:v>
                </c:pt>
                <c:pt idx="46">
                  <c:v>0.34478482020430995</c:v>
                </c:pt>
                <c:pt idx="47">
                  <c:v>0.36314777931265135</c:v>
                </c:pt>
                <c:pt idx="48">
                  <c:v>0.35230933624532718</c:v>
                </c:pt>
                <c:pt idx="49">
                  <c:v>0.37730605842151466</c:v>
                </c:pt>
                <c:pt idx="50">
                  <c:v>0.38768123119558534</c:v>
                </c:pt>
                <c:pt idx="51">
                  <c:v>0.3686170126895611</c:v>
                </c:pt>
                <c:pt idx="52">
                  <c:v>0.36615614429661919</c:v>
                </c:pt>
                <c:pt idx="53">
                  <c:v>0.36901652671662233</c:v>
                </c:pt>
                <c:pt idx="54">
                  <c:v>0.36414406593840093</c:v>
                </c:pt>
                <c:pt idx="55">
                  <c:v>0.37421542909209243</c:v>
                </c:pt>
                <c:pt idx="56">
                  <c:v>0.37345748185400079</c:v>
                </c:pt>
                <c:pt idx="57">
                  <c:v>0.40706126672507015</c:v>
                </c:pt>
                <c:pt idx="58">
                  <c:v>0.36826154213884416</c:v>
                </c:pt>
                <c:pt idx="59">
                  <c:v>0.39880350385364743</c:v>
                </c:pt>
                <c:pt idx="60">
                  <c:v>0.37311542531287939</c:v>
                </c:pt>
                <c:pt idx="61">
                  <c:v>0.37654264083136324</c:v>
                </c:pt>
                <c:pt idx="62">
                  <c:v>0.37881251360077034</c:v>
                </c:pt>
                <c:pt idx="63">
                  <c:v>0.39900487900281661</c:v>
                </c:pt>
                <c:pt idx="64">
                  <c:v>0.39215090907733313</c:v>
                </c:pt>
                <c:pt idx="65">
                  <c:v>0.38752244529194796</c:v>
                </c:pt>
                <c:pt idx="66">
                  <c:v>0.37695587962992699</c:v>
                </c:pt>
                <c:pt idx="67">
                  <c:v>0.3709141895328385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C1-40DA-B936-CF486D718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902664"/>
        <c:axId val="535896392"/>
      </c:scatterChart>
      <c:valAx>
        <c:axId val="535902664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6392"/>
        <c:crosses val="autoZero"/>
        <c:crossBetween val="midCat"/>
      </c:valAx>
      <c:valAx>
        <c:axId val="53589639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0266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75208333333334"/>
          <c:y val="0.20064506172839508"/>
          <c:w val="0.24135555555555555"/>
          <c:h val="0.16632021604938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Annual</a:t>
            </a:r>
            <a:r>
              <a:rPr lang="en-AU" sz="1200" baseline="0"/>
              <a:t> values of wfac</a:t>
            </a:r>
            <a:endParaRPr lang="en-AU" sz="1200" baseline="-25000"/>
          </a:p>
        </c:rich>
      </c:tx>
      <c:layout>
        <c:manualLayout>
          <c:xMode val="edge"/>
          <c:yMode val="edge"/>
          <c:x val="0.25275557314338476"/>
          <c:y val="6.31911532385466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5453086419753084"/>
          <c:w val="0.9016327413860501"/>
          <c:h val="0.66713734567901239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Data'!$R$5</c:f>
              <c:strCache>
                <c:ptCount val="1"/>
                <c:pt idx="0">
                  <c:v>wfac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Data'!$R$6:$R$73</c:f>
              <c:numCache>
                <c:formatCode>0.000</c:formatCode>
                <c:ptCount val="68"/>
                <c:pt idx="0">
                  <c:v>0.74743049816897822</c:v>
                </c:pt>
                <c:pt idx="1">
                  <c:v>0.90075666134200816</c:v>
                </c:pt>
                <c:pt idx="2">
                  <c:v>0.90800443573499057</c:v>
                </c:pt>
                <c:pt idx="3">
                  <c:v>0.86849322950274566</c:v>
                </c:pt>
                <c:pt idx="4">
                  <c:v>0.79259381102505344</c:v>
                </c:pt>
                <c:pt idx="5">
                  <c:v>0.89620221060699445</c:v>
                </c:pt>
                <c:pt idx="6">
                  <c:v>0.93623495238740939</c:v>
                </c:pt>
                <c:pt idx="7">
                  <c:v>0.72551111458125106</c:v>
                </c:pt>
                <c:pt idx="8">
                  <c:v>0.82092805852709638</c:v>
                </c:pt>
                <c:pt idx="9">
                  <c:v>0.6281938987368636</c:v>
                </c:pt>
                <c:pt idx="10">
                  <c:v>0.87521080289854902</c:v>
                </c:pt>
                <c:pt idx="11">
                  <c:v>0.8257873333187794</c:v>
                </c:pt>
                <c:pt idx="12">
                  <c:v>0.83669548911756997</c:v>
                </c:pt>
                <c:pt idx="13">
                  <c:v>0.87926720149679283</c:v>
                </c:pt>
                <c:pt idx="14">
                  <c:v>0.85946464689295843</c:v>
                </c:pt>
                <c:pt idx="15">
                  <c:v>0.74715619332267158</c:v>
                </c:pt>
                <c:pt idx="16">
                  <c:v>0.82824107513422041</c:v>
                </c:pt>
                <c:pt idx="17">
                  <c:v>0.61752008374946332</c:v>
                </c:pt>
                <c:pt idx="18">
                  <c:v>0.93401516151164854</c:v>
                </c:pt>
                <c:pt idx="19">
                  <c:v>0.79766658762766474</c:v>
                </c:pt>
                <c:pt idx="20">
                  <c:v>0.79296396863100194</c:v>
                </c:pt>
                <c:pt idx="21">
                  <c:v>0.95039875899594106</c:v>
                </c:pt>
                <c:pt idx="22">
                  <c:v>0.70199871037669115</c:v>
                </c:pt>
                <c:pt idx="23">
                  <c:v>0.94730263079853771</c:v>
                </c:pt>
                <c:pt idx="24">
                  <c:v>1.0764166154275512</c:v>
                </c:pt>
                <c:pt idx="25">
                  <c:v>0.86392215153089547</c:v>
                </c:pt>
                <c:pt idx="26">
                  <c:v>0.6905237001655713</c:v>
                </c:pt>
                <c:pt idx="27">
                  <c:v>0.76337181212782146</c:v>
                </c:pt>
                <c:pt idx="28">
                  <c:v>0.88867126998893986</c:v>
                </c:pt>
                <c:pt idx="29">
                  <c:v>0.90974079366907956</c:v>
                </c:pt>
                <c:pt idx="30">
                  <c:v>0.84353028472132197</c:v>
                </c:pt>
                <c:pt idx="31">
                  <c:v>0.83410722855397035</c:v>
                </c:pt>
                <c:pt idx="32">
                  <c:v>0.67031831739001602</c:v>
                </c:pt>
                <c:pt idx="33">
                  <c:v>0.94408395086884811</c:v>
                </c:pt>
                <c:pt idx="34">
                  <c:v>0.79423011234387952</c:v>
                </c:pt>
                <c:pt idx="35">
                  <c:v>0.80599263129823684</c:v>
                </c:pt>
                <c:pt idx="36">
                  <c:v>0.8269058070040487</c:v>
                </c:pt>
                <c:pt idx="37">
                  <c:v>0.81391468913253662</c:v>
                </c:pt>
                <c:pt idx="38">
                  <c:v>0.80527050695943814</c:v>
                </c:pt>
                <c:pt idx="39">
                  <c:v>0.84995448856013822</c:v>
                </c:pt>
                <c:pt idx="40">
                  <c:v>0.73288064897292937</c:v>
                </c:pt>
                <c:pt idx="41">
                  <c:v>0.76695351621087116</c:v>
                </c:pt>
                <c:pt idx="42">
                  <c:v>1.0748803493998902</c:v>
                </c:pt>
                <c:pt idx="43">
                  <c:v>0.74764792627869947</c:v>
                </c:pt>
                <c:pt idx="44">
                  <c:v>0.63219176435970326</c:v>
                </c:pt>
                <c:pt idx="45">
                  <c:v>0.77730665616556338</c:v>
                </c:pt>
                <c:pt idx="46">
                  <c:v>0.79300659652432715</c:v>
                </c:pt>
                <c:pt idx="47">
                  <c:v>0.78284468916621375</c:v>
                </c:pt>
                <c:pt idx="48">
                  <c:v>0.80602854795720957</c:v>
                </c:pt>
                <c:pt idx="49">
                  <c:v>0.77093802488867014</c:v>
                </c:pt>
                <c:pt idx="50">
                  <c:v>0.88070933907487003</c:v>
                </c:pt>
                <c:pt idx="51">
                  <c:v>0.88559617617790898</c:v>
                </c:pt>
                <c:pt idx="52">
                  <c:v>0.70112164007563504</c:v>
                </c:pt>
                <c:pt idx="53">
                  <c:v>0.86063964833239281</c:v>
                </c:pt>
                <c:pt idx="54">
                  <c:v>0.82696514295712253</c:v>
                </c:pt>
                <c:pt idx="55">
                  <c:v>0.85984634140405247</c:v>
                </c:pt>
                <c:pt idx="56">
                  <c:v>0.70617214863251376</c:v>
                </c:pt>
                <c:pt idx="57">
                  <c:v>0.73236080282598914</c:v>
                </c:pt>
                <c:pt idx="58">
                  <c:v>0.79546685943246098</c:v>
                </c:pt>
                <c:pt idx="59">
                  <c:v>0.83840636818648751</c:v>
                </c:pt>
                <c:pt idx="60">
                  <c:v>0.9163715956050833</c:v>
                </c:pt>
                <c:pt idx="61">
                  <c:v>0.9281767932772933</c:v>
                </c:pt>
                <c:pt idx="62">
                  <c:v>0.69728222049698518</c:v>
                </c:pt>
                <c:pt idx="63">
                  <c:v>0.7941752676095617</c:v>
                </c:pt>
                <c:pt idx="64">
                  <c:v>0.75394242309969828</c:v>
                </c:pt>
                <c:pt idx="65">
                  <c:v>0.72508012477379491</c:v>
                </c:pt>
                <c:pt idx="66">
                  <c:v>0.89852474988115716</c:v>
                </c:pt>
                <c:pt idx="67">
                  <c:v>0.83044337551924585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EE2-413B-AB02-F797E229C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901880"/>
        <c:axId val="535902272"/>
      </c:scatterChart>
      <c:valAx>
        <c:axId val="535901880"/>
        <c:scaling>
          <c:orientation val="minMax"/>
          <c:max val="2020"/>
          <c:min val="19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02272"/>
        <c:crosses val="autoZero"/>
        <c:crossBetween val="midCat"/>
      </c:valAx>
      <c:valAx>
        <c:axId val="53590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0188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201111111111101"/>
          <c:y val="0.55513503086419758"/>
          <c:w val="0.21851979166666666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wheat shoot dry matter production (kg/ha)</a:t>
            </a:r>
          </a:p>
        </c:rich>
      </c:tx>
      <c:layout>
        <c:manualLayout>
          <c:xMode val="edge"/>
          <c:yMode val="edge"/>
          <c:x val="0.2126498639477862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inputs'!$E$4</c:f>
              <c:strCache>
                <c:ptCount val="1"/>
                <c:pt idx="0">
                  <c:v>WheatSDM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inputs'!$E$5:$E$62</c:f>
              <c:numCache>
                <c:formatCode>0</c:formatCode>
                <c:ptCount val="58"/>
                <c:pt idx="0">
                  <c:v>7017.9632847608073</c:v>
                </c:pt>
                <c:pt idx="1">
                  <c:v>7482.8600294286234</c:v>
                </c:pt>
                <c:pt idx="2">
                  <c:v>7312.1373127982706</c:v>
                </c:pt>
                <c:pt idx="3">
                  <c:v>6088.9908796518803</c:v>
                </c:pt>
                <c:pt idx="4">
                  <c:v>7279.3454330492104</c:v>
                </c:pt>
                <c:pt idx="5">
                  <c:v>7149.1524412895114</c:v>
                </c:pt>
                <c:pt idx="6">
                  <c:v>7482.8600294286234</c:v>
                </c:pt>
                <c:pt idx="7">
                  <c:v>5440.1996036316887</c:v>
                </c:pt>
                <c:pt idx="8">
                  <c:v>6135.6491702419289</c:v>
                </c:pt>
                <c:pt idx="9">
                  <c:v>6294.0358671833046</c:v>
                </c:pt>
                <c:pt idx="10">
                  <c:v>7004.1812284215575</c:v>
                </c:pt>
                <c:pt idx="11">
                  <c:v>7017.9632847608073</c:v>
                </c:pt>
                <c:pt idx="12">
                  <c:v>7312.1373127982706</c:v>
                </c:pt>
                <c:pt idx="13">
                  <c:v>6088.9908796518803</c:v>
                </c:pt>
                <c:pt idx="14">
                  <c:v>7279.3454330492104</c:v>
                </c:pt>
                <c:pt idx="15">
                  <c:v>7149.1524412895114</c:v>
                </c:pt>
                <c:pt idx="16">
                  <c:v>7482.8600294286234</c:v>
                </c:pt>
                <c:pt idx="17">
                  <c:v>5440.1996036316887</c:v>
                </c:pt>
                <c:pt idx="18">
                  <c:v>6135.6491702419289</c:v>
                </c:pt>
                <c:pt idx="19">
                  <c:v>6294.0358671833046</c:v>
                </c:pt>
                <c:pt idx="20">
                  <c:v>7004.1812284215575</c:v>
                </c:pt>
                <c:pt idx="21">
                  <c:v>7336.9574514088827</c:v>
                </c:pt>
                <c:pt idx="22">
                  <c:v>6923.9889496654359</c:v>
                </c:pt>
                <c:pt idx="23">
                  <c:v>5449.35171651162</c:v>
                </c:pt>
                <c:pt idx="24">
                  <c:v>6995.0673472870958</c:v>
                </c:pt>
                <c:pt idx="25">
                  <c:v>6391.9445696754647</c:v>
                </c:pt>
                <c:pt idx="26">
                  <c:v>6773.7756795967907</c:v>
                </c:pt>
                <c:pt idx="27">
                  <c:v>6933.9650479603988</c:v>
                </c:pt>
                <c:pt idx="28">
                  <c:v>6850.9791125814454</c:v>
                </c:pt>
                <c:pt idx="29">
                  <c:v>6809.5541958716467</c:v>
                </c:pt>
                <c:pt idx="30">
                  <c:v>7060.8103187439683</c:v>
                </c:pt>
                <c:pt idx="31">
                  <c:v>6289.0195903840067</c:v>
                </c:pt>
                <c:pt idx="32">
                  <c:v>6441.6960259400876</c:v>
                </c:pt>
                <c:pt idx="33">
                  <c:v>7884.5608357609199</c:v>
                </c:pt>
                <c:pt idx="34">
                  <c:v>6890.0824372762545</c:v>
                </c:pt>
                <c:pt idx="35">
                  <c:v>5919.9383106794194</c:v>
                </c:pt>
                <c:pt idx="36">
                  <c:v>6617.9495813030017</c:v>
                </c:pt>
                <c:pt idx="37">
                  <c:v>7503.0643648072537</c:v>
                </c:pt>
                <c:pt idx="38">
                  <c:v>5986.328304710988</c:v>
                </c:pt>
                <c:pt idx="39">
                  <c:v>7798.6262148165288</c:v>
                </c:pt>
                <c:pt idx="40">
                  <c:v>7224.8640505977273</c:v>
                </c:pt>
                <c:pt idx="41">
                  <c:v>7841.0427892346797</c:v>
                </c:pt>
                <c:pt idx="42">
                  <c:v>6665.2809565956331</c:v>
                </c:pt>
                <c:pt idx="43">
                  <c:v>6406.2101349928207</c:v>
                </c:pt>
                <c:pt idx="44">
                  <c:v>7486.7314209982833</c:v>
                </c:pt>
                <c:pt idx="45">
                  <c:v>6356.38372194775</c:v>
                </c:pt>
                <c:pt idx="46">
                  <c:v>7093.2562805617508</c:v>
                </c:pt>
                <c:pt idx="47">
                  <c:v>4970.9120771908365</c:v>
                </c:pt>
                <c:pt idx="48">
                  <c:v>6489.7652173767347</c:v>
                </c:pt>
                <c:pt idx="49">
                  <c:v>6388.5303134291435</c:v>
                </c:pt>
                <c:pt idx="50">
                  <c:v>8087.4810419373434</c:v>
                </c:pt>
                <c:pt idx="51">
                  <c:v>6388.0174947233727</c:v>
                </c:pt>
                <c:pt idx="52">
                  <c:v>7246.4101338567207</c:v>
                </c:pt>
                <c:pt idx="53">
                  <c:v>6000.5731620194574</c:v>
                </c:pt>
                <c:pt idx="54">
                  <c:v>7478.7702631885832</c:v>
                </c:pt>
                <c:pt idx="55">
                  <c:v>5657.9517265204076</c:v>
                </c:pt>
                <c:pt idx="56">
                  <c:v>6021.8921765502928</c:v>
                </c:pt>
                <c:pt idx="57">
                  <c:v>8638.7331331145251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6D-4F91-B1EB-3804F7A8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897568"/>
        <c:axId val="535897960"/>
      </c:scatterChart>
      <c:valAx>
        <c:axId val="535897568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7960"/>
        <c:crosses val="autoZero"/>
        <c:crossBetween val="midCat"/>
      </c:valAx>
      <c:valAx>
        <c:axId val="53589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756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04429727684669"/>
          <c:y val="0.57745245010774848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'Carbon inputs'!$F$3</c:f>
          <c:strCache>
            <c:ptCount val="1"/>
            <c:pt idx="0">
              <c:v>Annual Carbon Input (Mg C/ha)</c:v>
            </c:pt>
          </c:strCache>
        </c:strRef>
      </c:tx>
      <c:layout>
        <c:manualLayout>
          <c:xMode val="edge"/>
          <c:yMode val="edge"/>
          <c:x val="0.3445572916666666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inputs'!$F$4</c:f>
              <c:strCache>
                <c:ptCount val="1"/>
                <c:pt idx="0">
                  <c:v>CI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inputs'!$F$5:$F$62</c:f>
              <c:numCache>
                <c:formatCode>0.000</c:formatCode>
                <c:ptCount val="58"/>
                <c:pt idx="0">
                  <c:v>3.5686343303008705</c:v>
                </c:pt>
                <c:pt idx="1">
                  <c:v>3.8050343249644554</c:v>
                </c:pt>
                <c:pt idx="2">
                  <c:v>3.7182218235579207</c:v>
                </c:pt>
                <c:pt idx="3">
                  <c:v>3.0962518623029811</c:v>
                </c:pt>
                <c:pt idx="4">
                  <c:v>3.7015471527055239</c:v>
                </c:pt>
                <c:pt idx="5">
                  <c:v>3.6353440163957167</c:v>
                </c:pt>
                <c:pt idx="6">
                  <c:v>3.8050343249644554</c:v>
                </c:pt>
                <c:pt idx="7">
                  <c:v>2.7663414984467138</c:v>
                </c:pt>
                <c:pt idx="8">
                  <c:v>3.1199776030680204</c:v>
                </c:pt>
                <c:pt idx="9">
                  <c:v>3.2005172384627105</c:v>
                </c:pt>
                <c:pt idx="10">
                  <c:v>3.561626154652362</c:v>
                </c:pt>
                <c:pt idx="11">
                  <c:v>3.5686343303008705</c:v>
                </c:pt>
                <c:pt idx="12">
                  <c:v>3.7182218235579207</c:v>
                </c:pt>
                <c:pt idx="13">
                  <c:v>3.0962518623029811</c:v>
                </c:pt>
                <c:pt idx="14">
                  <c:v>3.7015471527055239</c:v>
                </c:pt>
                <c:pt idx="15">
                  <c:v>3.6353440163957167</c:v>
                </c:pt>
                <c:pt idx="16">
                  <c:v>3.8050343249644554</c:v>
                </c:pt>
                <c:pt idx="17">
                  <c:v>2.7663414984467138</c:v>
                </c:pt>
                <c:pt idx="18">
                  <c:v>3.1199776030680204</c:v>
                </c:pt>
                <c:pt idx="19">
                  <c:v>3.2005172384627105</c:v>
                </c:pt>
                <c:pt idx="20">
                  <c:v>3.561626154652362</c:v>
                </c:pt>
                <c:pt idx="21">
                  <c:v>3.7308428640414171</c:v>
                </c:pt>
                <c:pt idx="22">
                  <c:v>3.5208483809048738</c:v>
                </c:pt>
                <c:pt idx="23">
                  <c:v>2.7709953478461591</c:v>
                </c:pt>
                <c:pt idx="24">
                  <c:v>3.5569917460954881</c:v>
                </c:pt>
                <c:pt idx="25">
                  <c:v>3.2503038136799738</c:v>
                </c:pt>
                <c:pt idx="26">
                  <c:v>3.4444649330749684</c:v>
                </c:pt>
                <c:pt idx="27">
                  <c:v>3.525921226887863</c:v>
                </c:pt>
                <c:pt idx="28">
                  <c:v>3.4837228787476646</c:v>
                </c:pt>
                <c:pt idx="29">
                  <c:v>3.4626583086007328</c:v>
                </c:pt>
                <c:pt idx="30">
                  <c:v>3.590422047081308</c:v>
                </c:pt>
                <c:pt idx="31">
                  <c:v>3.1979664617102674</c:v>
                </c:pt>
                <c:pt idx="32">
                  <c:v>3.2756024291905348</c:v>
                </c:pt>
                <c:pt idx="33">
                  <c:v>4.0092991849844273</c:v>
                </c:pt>
                <c:pt idx="34">
                  <c:v>3.5036069193549757</c:v>
                </c:pt>
                <c:pt idx="35">
                  <c:v>3.0102886309804848</c:v>
                </c:pt>
                <c:pt idx="36">
                  <c:v>3.3652273620925768</c:v>
                </c:pt>
                <c:pt idx="37">
                  <c:v>3.8153082295044891</c:v>
                </c:pt>
                <c:pt idx="38">
                  <c:v>3.0440479429455376</c:v>
                </c:pt>
                <c:pt idx="39">
                  <c:v>3.9656014302342055</c:v>
                </c:pt>
                <c:pt idx="40">
                  <c:v>3.6738433697289445</c:v>
                </c:pt>
                <c:pt idx="41">
                  <c:v>3.9871702583258348</c:v>
                </c:pt>
                <c:pt idx="42">
                  <c:v>3.3892953664288794</c:v>
                </c:pt>
                <c:pt idx="43">
                  <c:v>3.2575578536438496</c:v>
                </c:pt>
                <c:pt idx="44">
                  <c:v>3.8070029275776274</c:v>
                </c:pt>
                <c:pt idx="45">
                  <c:v>3.2322211226104312</c:v>
                </c:pt>
                <c:pt idx="46">
                  <c:v>3.6069208186656501</c:v>
                </c:pt>
                <c:pt idx="47">
                  <c:v>2.5277087912515408</c:v>
                </c:pt>
                <c:pt idx="48">
                  <c:v>3.3000456130360698</c:v>
                </c:pt>
                <c:pt idx="49">
                  <c:v>3.2485676643787191</c:v>
                </c:pt>
                <c:pt idx="50">
                  <c:v>4.1124841098251395</c:v>
                </c:pt>
                <c:pt idx="51">
                  <c:v>3.2483068960668353</c:v>
                </c:pt>
                <c:pt idx="52">
                  <c:v>3.6847995530661426</c:v>
                </c:pt>
                <c:pt idx="53">
                  <c:v>3.0512914528868942</c:v>
                </c:pt>
                <c:pt idx="54">
                  <c:v>3.8029546788313948</c:v>
                </c:pt>
                <c:pt idx="55">
                  <c:v>2.8770684529356276</c:v>
                </c:pt>
                <c:pt idx="56">
                  <c:v>3.0621321717758239</c:v>
                </c:pt>
                <c:pt idx="57">
                  <c:v>4.392795798188736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83-484A-9E40-4A5DECDD6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899136"/>
        <c:axId val="531134392"/>
      </c:scatterChart>
      <c:valAx>
        <c:axId val="535899136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134392"/>
        <c:crosses val="autoZero"/>
        <c:crossBetween val="midCat"/>
      </c:valAx>
      <c:valAx>
        <c:axId val="53113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991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821376009020663"/>
          <c:y val="0.59282431500040944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sequence'!$N$3</c:f>
          <c:strCache>
            <c:ptCount val="1"/>
            <c:pt idx="0">
              <c:v>ACTIVEy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sequence'!$N$16:$N$62</c:f>
              <c:numCache>
                <c:formatCode>0.00</c:formatCode>
                <c:ptCount val="47"/>
                <c:pt idx="0">
                  <c:v>1.8521191014965295</c:v>
                </c:pt>
                <c:pt idx="1">
                  <c:v>1.5003555396203805</c:v>
                </c:pt>
                <c:pt idx="2">
                  <c:v>1.6943491473198247</c:v>
                </c:pt>
                <c:pt idx="3">
                  <c:v>1.4206548048772254</c:v>
                </c:pt>
                <c:pt idx="4">
                  <c:v>1.3235175854051011</c:v>
                </c:pt>
                <c:pt idx="5">
                  <c:v>1.6608522511207577</c:v>
                </c:pt>
                <c:pt idx="6">
                  <c:v>1.5928952863038348</c:v>
                </c:pt>
                <c:pt idx="7">
                  <c:v>1.5214523145472949</c:v>
                </c:pt>
                <c:pt idx="8">
                  <c:v>1.4247878874984818</c:v>
                </c:pt>
                <c:pt idx="9">
                  <c:v>1.4388135599834015</c:v>
                </c:pt>
                <c:pt idx="10">
                  <c:v>1.6115167489396998</c:v>
                </c:pt>
                <c:pt idx="11">
                  <c:v>1.5179483048275291</c:v>
                </c:pt>
                <c:pt idx="12">
                  <c:v>1.456121886373605</c:v>
                </c:pt>
                <c:pt idx="13">
                  <c:v>1.4238362458566769</c:v>
                </c:pt>
                <c:pt idx="14">
                  <c:v>1.6676365014267112</c:v>
                </c:pt>
                <c:pt idx="15">
                  <c:v>1.6699297373584576</c:v>
                </c:pt>
                <c:pt idx="16">
                  <c:v>1.7216849468190376</c:v>
                </c:pt>
                <c:pt idx="17">
                  <c:v>1.6880455744866625</c:v>
                </c:pt>
                <c:pt idx="18">
                  <c:v>1.5553816766444537</c:v>
                </c:pt>
                <c:pt idx="19">
                  <c:v>1.5975493901049569</c:v>
                </c:pt>
                <c:pt idx="20">
                  <c:v>1.5896581170474529</c:v>
                </c:pt>
                <c:pt idx="21">
                  <c:v>1.5815373911185959</c:v>
                </c:pt>
                <c:pt idx="22">
                  <c:v>1.5410623727609876</c:v>
                </c:pt>
                <c:pt idx="23">
                  <c:v>1.7626997472140946</c:v>
                </c:pt>
                <c:pt idx="24">
                  <c:v>1.8267550855449324</c:v>
                </c:pt>
                <c:pt idx="25">
                  <c:v>1.6884807844004899</c:v>
                </c:pt>
                <c:pt idx="26">
                  <c:v>1.9194132380415976</c:v>
                </c:pt>
                <c:pt idx="27">
                  <c:v>1.4728424035512995</c:v>
                </c:pt>
                <c:pt idx="28">
                  <c:v>1.9208713531811565</c:v>
                </c:pt>
                <c:pt idx="29">
                  <c:v>1.7372854582894124</c:v>
                </c:pt>
                <c:pt idx="30">
                  <c:v>1.6062797960925026</c:v>
                </c:pt>
                <c:pt idx="31">
                  <c:v>1.4281114571789508</c:v>
                </c:pt>
                <c:pt idx="32">
                  <c:v>1.7454050685441971</c:v>
                </c:pt>
                <c:pt idx="33">
                  <c:v>1.6488450235833749</c:v>
                </c:pt>
                <c:pt idx="34">
                  <c:v>1.4764012904694717</c:v>
                </c:pt>
                <c:pt idx="35">
                  <c:v>1.5419058795266758</c:v>
                </c:pt>
                <c:pt idx="36">
                  <c:v>1.318375375501998</c:v>
                </c:pt>
                <c:pt idx="37">
                  <c:v>1.5226457136342517</c:v>
                </c:pt>
                <c:pt idx="38">
                  <c:v>1.5253772051567749</c:v>
                </c:pt>
                <c:pt idx="39">
                  <c:v>1.6918213161469979</c:v>
                </c:pt>
                <c:pt idx="40">
                  <c:v>1.3067906679331087</c:v>
                </c:pt>
                <c:pt idx="41">
                  <c:v>1.4502163308158944</c:v>
                </c:pt>
                <c:pt idx="42">
                  <c:v>1.5889659008148109</c:v>
                </c:pt>
                <c:pt idx="43">
                  <c:v>1.6507844865552077</c:v>
                </c:pt>
                <c:pt idx="44">
                  <c:v>1.3385129620657548</c:v>
                </c:pt>
                <c:pt idx="45">
                  <c:v>1.4990111492096059</c:v>
                </c:pt>
                <c:pt idx="46">
                  <c:v>1.7839564276576825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915880"/>
        <c:axId val="529915096"/>
      </c:scatterChart>
      <c:valAx>
        <c:axId val="529915880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5096"/>
        <c:crosses val="autoZero"/>
        <c:crossBetween val="midCat"/>
      </c:valAx>
      <c:valAx>
        <c:axId val="529915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Active organic carbon </a:t>
                </a:r>
              </a:p>
              <a:p>
                <a:pPr>
                  <a:defRPr/>
                </a:pPr>
                <a:r>
                  <a:rPr lang="en-US"/>
                  <a:t>(g C /m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15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.png"/><Relationship Id="rId7" Type="http://schemas.openxmlformats.org/officeDocument/2006/relationships/image" Target="../media/image3.png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10" Type="http://schemas.openxmlformats.org/officeDocument/2006/relationships/image" Target="../media/image5.png"/><Relationship Id="rId4" Type="http://schemas.openxmlformats.org/officeDocument/2006/relationships/image" Target="../media/image2.png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33629</xdr:colOff>
      <xdr:row>3</xdr:row>
      <xdr:rowOff>14190</xdr:rowOff>
    </xdr:from>
    <xdr:ext cx="173823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𝑀𝑖𝑛𝑒𝑟𝑎𝑙=〖𝑆𝑂𝐶〗_𝑦−〖𝑆𝑂𝐶〗_(𝑦−1)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4</xdr:row>
      <xdr:rowOff>72505</xdr:rowOff>
    </xdr:from>
    <xdr:ext cx="2293448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𝑆𝑂𝐶〗_𝑦=〖𝐴𝑐𝑡𝑖𝑣𝑒〗_𝑦+〖𝑆𝑙𝑜𝑤〗_𝑦+〖𝑃𝑎𝑠𝑠𝑖𝑣𝑒〗_𝑦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6</xdr:row>
      <xdr:rowOff>23909</xdr:rowOff>
    </xdr:from>
    <xdr:ext cx="5752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𝑀𝑖𝑛𝑒𝑟𝑎𝑙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𝐶_𝑀𝑖𝑛𝑒𝑟𝑎𝑙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7</xdr:row>
      <xdr:rowOff>30518</xdr:rowOff>
    </xdr:from>
    <xdr:ext cx="34958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TextBox 42"/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3" name="TextBox 42"/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8</xdr:row>
      <xdr:rowOff>27408</xdr:rowOff>
    </xdr:from>
    <xdr:ext cx="48404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TextBox 44"/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5" name="TextBox 44"/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−1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9</xdr:row>
      <xdr:rowOff>24297</xdr:rowOff>
    </xdr:from>
    <xdr:ext cx="492506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TextBox 46"/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7" name="TextBox 46"/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𝐴𝑐𝑡𝑖𝑣𝑒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11</xdr:row>
      <xdr:rowOff>30907</xdr:rowOff>
    </xdr:from>
    <xdr:ext cx="579005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TextBox 47"/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8" name="TextBox 47"/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𝑃𝑎𝑠𝑠𝑖𝑣𝑒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10</xdr:row>
      <xdr:rowOff>37516</xdr:rowOff>
    </xdr:from>
    <xdr:ext cx="384914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TextBox 50"/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1" name="TextBox 50"/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𝑆𝑙𝑜𝑤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14</xdr:row>
      <xdr:rowOff>79114</xdr:rowOff>
    </xdr:from>
    <xdr:ext cx="3292312" cy="1968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TextBox 51"/>
            <xdr:cNvSpPr txBox="1"/>
          </xdr:nvSpPr>
          <xdr:spPr>
            <a:xfrm>
              <a:off x="351259" y="3111563"/>
              <a:ext cx="3292312" cy="1968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2" name="TextBox 51"/>
            <xdr:cNvSpPr txBox="1"/>
          </xdr:nvSpPr>
          <xdr:spPr>
            <a:xfrm>
              <a:off x="351259" y="3111563"/>
              <a:ext cx="3292312" cy="1968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𝐴𝑐𝑡𝑖𝑣𝑒〗_𝑦=〖𝐴𝑐𝑡𝑖𝑣𝑒〗_(𝑦−1)+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〖𝐴𝑐𝑡𝑖𝑣𝑒〗_(𝑦∗)−〖𝐴𝑐𝑡𝑖𝑣𝑒〗_(𝑦−1)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15</xdr:row>
      <xdr:rowOff>163478</xdr:rowOff>
    </xdr:from>
    <xdr:ext cx="914417" cy="3175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/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𝐴𝑐𝑡𝑖𝑣𝑒〗_(𝑦∗)=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𝛼/</a:t>
              </a:r>
              <a:r>
                <a:rPr lang="en-AU" sz="1100" b="0" i="0">
                  <a:latin typeface="Cambria Math" panose="02040503050406030204" pitchFamily="18" charset="0"/>
                </a:rPr>
                <a:t>𝑘_𝑎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17</xdr:row>
      <xdr:rowOff>102052</xdr:rowOff>
    </xdr:from>
    <xdr:ext cx="3455754" cy="1967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/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0.25+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0.75∗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𝑠𝑎𝑛𝑑</m:t>
                            </m:r>
                          </m:e>
                        </m:d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𝑘_𝑎=𝑘_(〖𝑓𝑎𝑐〗_𝑎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∗𝑡_𝑓𝑎𝑐∗𝑤_𝑓𝑎𝑐∗(0.25+(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0.75∗𝑠𝑎𝑛𝑑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19</xdr:row>
      <xdr:rowOff>27407</xdr:rowOff>
    </xdr:from>
    <xdr:ext cx="50257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TextBox 55"/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6" name="TextBox 55"/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12</xdr:col>
      <xdr:colOff>257563</xdr:colOff>
      <xdr:row>0</xdr:row>
      <xdr:rowOff>0</xdr:rowOff>
    </xdr:from>
    <xdr:ext cx="502573" cy="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/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7" name="TextBox 56"/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20</xdr:row>
      <xdr:rowOff>24297</xdr:rowOff>
    </xdr:from>
    <xdr:ext cx="637034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/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23</xdr:row>
      <xdr:rowOff>7287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TextBox 58"/>
            <xdr:cNvSpPr txBox="1"/>
          </xdr:nvSpPr>
          <xdr:spPr>
            <a:xfrm>
              <a:off x="377988" y="43887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9" name="TextBox 58"/>
            <xdr:cNvSpPr txBox="1"/>
          </xdr:nvSpPr>
          <xdr:spPr>
            <a:xfrm>
              <a:off x="377988" y="43887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21</xdr:row>
      <xdr:rowOff>8358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/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0" name="TextBox 59"/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21</xdr:row>
      <xdr:rowOff>188262</xdr:rowOff>
    </xdr:from>
    <xdr:ext cx="12073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TextBox 60"/>
            <xdr:cNvSpPr txBox="1"/>
          </xdr:nvSpPr>
          <xdr:spPr>
            <a:xfrm>
              <a:off x="377988" y="418876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1" name="TextBox 60"/>
            <xdr:cNvSpPr txBox="1"/>
          </xdr:nvSpPr>
          <xdr:spPr>
            <a:xfrm>
              <a:off x="377988" y="418876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24</xdr:row>
      <xdr:rowOff>5247</xdr:rowOff>
    </xdr:from>
    <xdr:ext cx="344004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TextBox 61"/>
            <xdr:cNvSpPr txBox="1"/>
          </xdr:nvSpPr>
          <xdr:spPr>
            <a:xfrm>
              <a:off x="351259" y="4981574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2" name="TextBox 61"/>
            <xdr:cNvSpPr txBox="1"/>
          </xdr:nvSpPr>
          <xdr:spPr>
            <a:xfrm>
              <a:off x="351259" y="4981574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𝑘_(〖𝑓𝑎𝑐〗_𝑎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25</xdr:row>
      <xdr:rowOff>5248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TextBox 62"/>
            <xdr:cNvSpPr txBox="1"/>
          </xdr:nvSpPr>
          <xdr:spPr>
            <a:xfrm>
              <a:off x="351259" y="520512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3" name="TextBox 62"/>
            <xdr:cNvSpPr txBox="1"/>
          </xdr:nvSpPr>
          <xdr:spPr>
            <a:xfrm>
              <a:off x="351259" y="520512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44613</xdr:colOff>
      <xdr:row>25</xdr:row>
      <xdr:rowOff>169214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TextBox 63"/>
            <xdr:cNvSpPr txBox="1"/>
          </xdr:nvSpPr>
          <xdr:spPr>
            <a:xfrm>
              <a:off x="401801" y="4931714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4" name="TextBox 63"/>
            <xdr:cNvSpPr txBox="1"/>
          </xdr:nvSpPr>
          <xdr:spPr>
            <a:xfrm>
              <a:off x="401801" y="4931714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5" name="TextBox 64"/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7" name="TextBox 66"/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30325</xdr:colOff>
      <xdr:row>26</xdr:row>
      <xdr:rowOff>181655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TextBox 67"/>
            <xdr:cNvSpPr txBox="1"/>
          </xdr:nvSpPr>
          <xdr:spPr>
            <a:xfrm>
              <a:off x="387513" y="513465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8" name="TextBox 67"/>
            <xdr:cNvSpPr txBox="1"/>
          </xdr:nvSpPr>
          <xdr:spPr>
            <a:xfrm>
              <a:off x="387513" y="513465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49375</xdr:colOff>
      <xdr:row>27</xdr:row>
      <xdr:rowOff>174364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TextBox 68"/>
            <xdr:cNvSpPr txBox="1"/>
          </xdr:nvSpPr>
          <xdr:spPr>
            <a:xfrm>
              <a:off x="406563" y="531786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9" name="TextBox 68"/>
            <xdr:cNvSpPr txBox="1"/>
          </xdr:nvSpPr>
          <xdr:spPr>
            <a:xfrm>
              <a:off x="406563" y="531786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5539</xdr:colOff>
      <xdr:row>31</xdr:row>
      <xdr:rowOff>14288</xdr:rowOff>
    </xdr:from>
    <xdr:ext cx="2749984" cy="276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TextBox 69"/>
            <xdr:cNvSpPr txBox="1"/>
          </xdr:nvSpPr>
          <xdr:spPr>
            <a:xfrm>
              <a:off x="362727" y="6096001"/>
              <a:ext cx="2749984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0" name="TextBox 69"/>
            <xdr:cNvSpPr txBox="1"/>
          </xdr:nvSpPr>
          <xdr:spPr>
            <a:xfrm>
              <a:off x="362727" y="6096001"/>
              <a:ext cx="2749984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𝑆𝑙𝑜𝑤〗_𝑦=〖𝑆𝑙𝑜𝑤〗_(𝑦−1)+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〖𝑆𝑙𝑜𝑤〗_(𝑦∗)−〖𝑆𝑙𝑜𝑤〗_(𝑦−1)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10301</xdr:colOff>
      <xdr:row>32</xdr:row>
      <xdr:rowOff>88931</xdr:rowOff>
    </xdr:from>
    <xdr:ext cx="3315972" cy="386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TextBox 70"/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3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1" name="TextBox 70"/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𝑆𝑙𝑜𝑤〗_(𝑦∗)=([(𝐶_𝑖𝑛𝑝𝑢𝑡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∗𝐿𝐶)∗𝑓_3 ]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[(〖𝐴𝑐𝑡𝑖𝑣𝑒〗_(𝑦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)∗𝑘_𝑎 )∗𝑓_4 ])/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34</xdr:row>
      <xdr:rowOff>157258</xdr:rowOff>
    </xdr:from>
    <xdr:ext cx="1987403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TextBox 71"/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2" name="TextBox 71"/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𝑘_𝑠=𝑘_(〖𝑓𝑎𝑐〗_𝑠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34113</xdr:colOff>
      <xdr:row>39</xdr:row>
      <xdr:rowOff>6317</xdr:rowOff>
    </xdr:from>
    <xdr:ext cx="394980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TextBox 72"/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3" name="TextBox 72"/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19826</xdr:colOff>
      <xdr:row>40</xdr:row>
      <xdr:rowOff>11955</xdr:rowOff>
    </xdr:from>
    <xdr:ext cx="53373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TextBox 73"/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4" name="TextBox 73"/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34115</xdr:colOff>
      <xdr:row>42</xdr:row>
      <xdr:rowOff>18370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TextBox 74"/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5" name="TextBox 74"/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40</xdr:row>
      <xdr:rowOff>181949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TextBox 75"/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6" name="TextBox 75"/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49</xdr:row>
      <xdr:rowOff>0</xdr:rowOff>
    </xdr:from>
    <xdr:ext cx="328808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TextBox 76"/>
            <xdr:cNvSpPr txBox="1"/>
          </xdr:nvSpPr>
          <xdr:spPr>
            <a:xfrm>
              <a:off x="369335" y="8541011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7" name="TextBox 76"/>
            <xdr:cNvSpPr txBox="1"/>
          </xdr:nvSpPr>
          <xdr:spPr>
            <a:xfrm>
              <a:off x="369335" y="8541011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𝑘_(〖𝑓𝑎𝑐〗_𝑠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49</xdr:row>
      <xdr:rowOff>201388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TextBox 85"/>
            <xdr:cNvSpPr txBox="1"/>
          </xdr:nvSpPr>
          <xdr:spPr>
            <a:xfrm>
              <a:off x="369335" y="874473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6" name="TextBox 85"/>
            <xdr:cNvSpPr txBox="1"/>
          </xdr:nvSpPr>
          <xdr:spPr>
            <a:xfrm>
              <a:off x="369335" y="874473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51</xdr:row>
      <xdr:rowOff>3889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TextBox 87"/>
            <xdr:cNvSpPr txBox="1"/>
          </xdr:nvSpPr>
          <xdr:spPr>
            <a:xfrm>
              <a:off x="369335" y="8965165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8" name="TextBox 87"/>
            <xdr:cNvSpPr txBox="1"/>
          </xdr:nvSpPr>
          <xdr:spPr>
            <a:xfrm>
              <a:off x="369335" y="8965165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48400</xdr:colOff>
      <xdr:row>52</xdr:row>
      <xdr:rowOff>5734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TextBox 88"/>
            <xdr:cNvSpPr txBox="1"/>
          </xdr:nvSpPr>
          <xdr:spPr>
            <a:xfrm>
              <a:off x="405588" y="934023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9" name="TextBox 88"/>
            <xdr:cNvSpPr txBox="1"/>
          </xdr:nvSpPr>
          <xdr:spPr>
            <a:xfrm>
              <a:off x="405588" y="934023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48401</xdr:colOff>
      <xdr:row>46</xdr:row>
      <xdr:rowOff>0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TextBox 89"/>
            <xdr:cNvSpPr txBox="1"/>
          </xdr:nvSpPr>
          <xdr:spPr>
            <a:xfrm>
              <a:off x="405589" y="7444856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0" name="TextBox 89"/>
            <xdr:cNvSpPr txBox="1"/>
          </xdr:nvSpPr>
          <xdr:spPr>
            <a:xfrm>
              <a:off x="405589" y="7444856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46</xdr:row>
      <xdr:rowOff>14967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TextBox 90"/>
            <xdr:cNvSpPr txBox="1"/>
          </xdr:nvSpPr>
          <xdr:spPr>
            <a:xfrm>
              <a:off x="369335" y="9559406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1" name="TextBox 90"/>
            <xdr:cNvSpPr txBox="1"/>
          </xdr:nvSpPr>
          <xdr:spPr>
            <a:xfrm>
              <a:off x="369335" y="9559406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47</xdr:row>
      <xdr:rowOff>37515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TextBox 91"/>
            <xdr:cNvSpPr txBox="1"/>
          </xdr:nvSpPr>
          <xdr:spPr>
            <a:xfrm>
              <a:off x="369335" y="9805500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2" name="TextBox 91"/>
            <xdr:cNvSpPr txBox="1"/>
          </xdr:nvSpPr>
          <xdr:spPr>
            <a:xfrm>
              <a:off x="369335" y="9805500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15063</xdr:colOff>
      <xdr:row>43</xdr:row>
      <xdr:rowOff>7288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/>
            <xdr:cNvSpPr txBox="1"/>
          </xdr:nvSpPr>
          <xdr:spPr>
            <a:xfrm>
              <a:off x="372251" y="743678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3" name="TextBox 92"/>
            <xdr:cNvSpPr txBox="1"/>
          </xdr:nvSpPr>
          <xdr:spPr>
            <a:xfrm>
              <a:off x="372251" y="743678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57</xdr:row>
      <xdr:rowOff>43734</xdr:rowOff>
    </xdr:from>
    <xdr:ext cx="3537699" cy="1947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TextBox 93"/>
            <xdr:cNvSpPr txBox="1"/>
          </xdr:nvSpPr>
          <xdr:spPr>
            <a:xfrm>
              <a:off x="392952" y="9949734"/>
              <a:ext cx="3537699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4" name="TextBox 93"/>
            <xdr:cNvSpPr txBox="1"/>
          </xdr:nvSpPr>
          <xdr:spPr>
            <a:xfrm>
              <a:off x="392952" y="9949734"/>
              <a:ext cx="3537699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𝑃𝑎𝑠𝑠𝑖𝑣𝑒〗_𝑦=〖𝑃𝑎𝑠𝑠𝑖𝑣𝑒〗_(𝑦−1)+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〖𝑃𝑎𝑠𝑠𝑖𝑣𝑒〗_(𝑦∗)−〖𝑃𝑎𝑠𝑠𝑖𝑣𝑒〗_(𝑦−1)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58</xdr:row>
      <xdr:rowOff>69783</xdr:rowOff>
    </xdr:from>
    <xdr:ext cx="3429465" cy="3815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/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𝑆𝑙𝑜𝑤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6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5" name="TextBox 94"/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𝑃𝑎𝑠𝑠𝑖𝑣𝑒〗_(𝑦∗)=([(〖𝐴𝑐𝑡𝑖𝑣𝑒〗_(𝑦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∗)∗𝑘_𝑎 )∗𝑓_5 ]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[(〖𝑆𝑙𝑜𝑤〗_(𝑦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)∗𝑘_𝑠 )∗𝑓_6 ])/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60</xdr:row>
      <xdr:rowOff>75614</xdr:rowOff>
    </xdr:from>
    <xdr:ext cx="2002600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TextBox 95"/>
            <xdr:cNvSpPr txBox="1"/>
          </xdr:nvSpPr>
          <xdr:spPr>
            <a:xfrm>
              <a:off x="392952" y="10362614"/>
              <a:ext cx="2002600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6" name="TextBox 95"/>
            <xdr:cNvSpPr txBox="1"/>
          </xdr:nvSpPr>
          <xdr:spPr>
            <a:xfrm>
              <a:off x="392952" y="10362614"/>
              <a:ext cx="2002600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𝑘_𝑝=𝑘_(〖𝑓𝑎𝑐〗_𝑝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62</xdr:row>
      <xdr:rowOff>16330</xdr:rowOff>
    </xdr:from>
    <xdr:ext cx="589072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TextBox 96"/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7" name="TextBox 96"/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63</xdr:row>
      <xdr:rowOff>22939</xdr:rowOff>
    </xdr:from>
    <xdr:ext cx="7235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TextBox 97"/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8" name="TextBox 97"/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65</xdr:row>
      <xdr:rowOff>10110</xdr:rowOff>
    </xdr:from>
    <xdr:ext cx="181652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TextBox 98"/>
            <xdr:cNvSpPr txBox="1"/>
          </xdr:nvSpPr>
          <xdr:spPr>
            <a:xfrm>
              <a:off x="366223" y="12412049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9" name="TextBox 98"/>
            <xdr:cNvSpPr txBox="1"/>
          </xdr:nvSpPr>
          <xdr:spPr>
            <a:xfrm>
              <a:off x="366223" y="12412049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64</xdr:row>
      <xdr:rowOff>16721</xdr:rowOff>
    </xdr:from>
    <xdr:ext cx="638829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TextBox 99"/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0" name="TextBox 99"/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72</xdr:row>
      <xdr:rowOff>4278</xdr:rowOff>
    </xdr:from>
    <xdr:ext cx="344646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TextBox 100"/>
            <xdr:cNvSpPr txBox="1"/>
          </xdr:nvSpPr>
          <xdr:spPr>
            <a:xfrm>
              <a:off x="366223" y="12629763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1" name="TextBox 100"/>
            <xdr:cNvSpPr txBox="1"/>
          </xdr:nvSpPr>
          <xdr:spPr>
            <a:xfrm>
              <a:off x="366223" y="12629763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𝑘_(〖𝑓𝑎𝑐〗_𝑝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72</xdr:row>
      <xdr:rowOff>198278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TextBox 101"/>
            <xdr:cNvSpPr txBox="1"/>
          </xdr:nvSpPr>
          <xdr:spPr>
            <a:xfrm>
              <a:off x="366223" y="12823763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2" name="TextBox 101"/>
            <xdr:cNvSpPr txBox="1"/>
          </xdr:nvSpPr>
          <xdr:spPr>
            <a:xfrm>
              <a:off x="366223" y="12823763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74</xdr:row>
      <xdr:rowOff>781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TextBox 102"/>
            <xdr:cNvSpPr txBox="1"/>
          </xdr:nvSpPr>
          <xdr:spPr>
            <a:xfrm>
              <a:off x="366223" y="1304419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3" name="TextBox 102"/>
            <xdr:cNvSpPr txBox="1"/>
          </xdr:nvSpPr>
          <xdr:spPr>
            <a:xfrm>
              <a:off x="366223" y="1304419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75</xdr:row>
      <xdr:rowOff>7388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TextBox 103"/>
            <xdr:cNvSpPr txBox="1"/>
          </xdr:nvSpPr>
          <xdr:spPr>
            <a:xfrm>
              <a:off x="366223" y="1324519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4" name="TextBox 103"/>
            <xdr:cNvSpPr txBox="1"/>
          </xdr:nvSpPr>
          <xdr:spPr>
            <a:xfrm>
              <a:off x="366223" y="1324519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2426</xdr:colOff>
      <xdr:row>66</xdr:row>
      <xdr:rowOff>21383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TextBox 105"/>
            <xdr:cNvSpPr txBox="1"/>
          </xdr:nvSpPr>
          <xdr:spPr>
            <a:xfrm>
              <a:off x="359614" y="11641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6" name="TextBox 105"/>
            <xdr:cNvSpPr txBox="1"/>
          </xdr:nvSpPr>
          <xdr:spPr>
            <a:xfrm>
              <a:off x="359614" y="11641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45289</xdr:colOff>
      <xdr:row>67</xdr:row>
      <xdr:rowOff>10204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TextBox 106"/>
            <xdr:cNvSpPr txBox="1"/>
          </xdr:nvSpPr>
          <xdr:spPr>
            <a:xfrm>
              <a:off x="402477" y="1182120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7" name="TextBox 106"/>
            <xdr:cNvSpPr txBox="1"/>
          </xdr:nvSpPr>
          <xdr:spPr>
            <a:xfrm>
              <a:off x="402477" y="1182120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67</xdr:row>
      <xdr:rowOff>184281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TextBox 107"/>
            <xdr:cNvSpPr txBox="1"/>
          </xdr:nvSpPr>
          <xdr:spPr>
            <a:xfrm>
              <a:off x="366223" y="14257954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8" name="TextBox 107"/>
            <xdr:cNvSpPr txBox="1"/>
          </xdr:nvSpPr>
          <xdr:spPr>
            <a:xfrm>
              <a:off x="366223" y="14257954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21477</xdr:colOff>
      <xdr:row>69</xdr:row>
      <xdr:rowOff>4764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TextBox 108"/>
            <xdr:cNvSpPr txBox="1"/>
          </xdr:nvSpPr>
          <xdr:spPr>
            <a:xfrm>
              <a:off x="378665" y="121967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9" name="TextBox 108"/>
            <xdr:cNvSpPr txBox="1"/>
          </xdr:nvSpPr>
          <xdr:spPr>
            <a:xfrm>
              <a:off x="378665" y="121967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54814</xdr:colOff>
      <xdr:row>69</xdr:row>
      <xdr:rowOff>188263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TextBox 109"/>
            <xdr:cNvSpPr txBox="1"/>
          </xdr:nvSpPr>
          <xdr:spPr>
            <a:xfrm>
              <a:off x="412002" y="1238026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0" name="TextBox 109"/>
            <xdr:cNvSpPr txBox="1"/>
          </xdr:nvSpPr>
          <xdr:spPr>
            <a:xfrm>
              <a:off x="412002" y="1238026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59577</xdr:colOff>
      <xdr:row>71</xdr:row>
      <xdr:rowOff>5639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TextBox 110"/>
            <xdr:cNvSpPr txBox="1"/>
          </xdr:nvSpPr>
          <xdr:spPr>
            <a:xfrm>
              <a:off x="416765" y="125786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1" name="TextBox 110"/>
            <xdr:cNvSpPr txBox="1"/>
          </xdr:nvSpPr>
          <xdr:spPr>
            <a:xfrm>
              <a:off x="416765" y="125786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35719</xdr:colOff>
      <xdr:row>84</xdr:row>
      <xdr:rowOff>2380</xdr:rowOff>
    </xdr:from>
    <xdr:ext cx="3130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26194</xdr:colOff>
      <xdr:row>77</xdr:row>
      <xdr:rowOff>169067</xdr:rowOff>
    </xdr:from>
    <xdr:ext cx="1001428" cy="475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TextBox 111"/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nary>
                      <m:naryPr>
                        <m:chr m:val="∑"/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sup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</m:nary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2" name="TextBox 111"/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𝑡𝑓𝑎𝑐=1/12 ∑24_(𝑖=1)^12▒𝑇_𝑖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21431</xdr:colOff>
      <xdr:row>80</xdr:row>
      <xdr:rowOff>126205</xdr:rowOff>
    </xdr:from>
    <xdr:ext cx="65" cy="172227"/>
    <xdr:sp macro="" textlink="">
      <xdr:nvSpPr>
        <xdr:cNvPr id="113" name="TextBox 112"/>
        <xdr:cNvSpPr txBox="1"/>
      </xdr:nvSpPr>
      <xdr:spPr>
        <a:xfrm>
          <a:off x="378619" y="14504193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30955</xdr:colOff>
      <xdr:row>85</xdr:row>
      <xdr:rowOff>7143</xdr:rowOff>
    </xdr:from>
    <xdr:ext cx="14612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𝑇_𝑖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80</xdr:row>
      <xdr:rowOff>107156</xdr:rowOff>
    </xdr:from>
    <xdr:ext cx="3750899" cy="4474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TextBox 113"/>
            <xdr:cNvSpPr txBox="1"/>
          </xdr:nvSpPr>
          <xdr:spPr>
            <a:xfrm>
              <a:off x="369093" y="14394656"/>
              <a:ext cx="3750899" cy="44749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45−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𝑡𝑒𝑚𝑝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45−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𝑡𝑜𝑝𝑡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0.2</m:t>
                        </m:r>
                      </m:sup>
                    </m:sSup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𝑒𝑥𝑝</m:t>
                    </m:r>
                    <m:d>
                      <m:dPr>
                        <m:begChr m:val="["/>
                        <m:endChr m:val="]"/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0.076∗</m:t>
                        </m:r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45−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𝑡𝑒𝑚𝑝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45−</m:t>
                                        </m:r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𝑡𝑜𝑝𝑡</m:t>
                                        </m:r>
                                      </m:den>
                                    </m:f>
                                  </m:e>
                                </m:d>
                              </m:e>
                              <m:sup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2.63</m:t>
                                </m:r>
                              </m:sup>
                            </m:sSup>
                          </m:e>
                        </m:d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4" name="TextBox 113"/>
            <xdr:cNvSpPr txBox="1"/>
          </xdr:nvSpPr>
          <xdr:spPr>
            <a:xfrm>
              <a:off x="369093" y="14394656"/>
              <a:ext cx="3750899" cy="44749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𝑇_𝑖=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((45−〖𝑡𝑒𝑚𝑝〗_𝑖)/(45−𝑡𝑜𝑝𝑡))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AU" sz="1100" b="0" i="0">
                  <a:latin typeface="Cambria Math" panose="02040503050406030204" pitchFamily="18" charset="0"/>
                </a:rPr>
                <a:t>0.2∗𝑒𝑥𝑝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[0.076∗(1−((45−〖𝑡𝑒𝑚𝑝〗_𝑖)/(45−𝑡𝑜𝑝𝑡))^2.63 )]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21430</xdr:colOff>
      <xdr:row>86</xdr:row>
      <xdr:rowOff>21430</xdr:rowOff>
    </xdr:from>
    <xdr:ext cx="3953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𝑡𝑒𝑚𝑝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𝑡𝑒𝑚𝑝〗_𝑖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87</xdr:row>
      <xdr:rowOff>7144</xdr:rowOff>
    </xdr:from>
    <xdr:ext cx="3004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388142" y="15671007"/>
              <a:ext cx="3004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𝑡𝑜𝑝𝑡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388142" y="15671007"/>
              <a:ext cx="3004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𝑡𝑜𝑝𝑡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11906</xdr:colOff>
      <xdr:row>90</xdr:row>
      <xdr:rowOff>30955</xdr:rowOff>
    </xdr:from>
    <xdr:ext cx="1682768" cy="5449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TextBox 114"/>
            <xdr:cNvSpPr txBox="1"/>
          </xdr:nvSpPr>
          <xdr:spPr>
            <a:xfrm>
              <a:off x="369094" y="16599693"/>
              <a:ext cx="1682768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=0.15∗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  <m:nary>
                          <m:naryPr>
                            <m:chr m:val="∑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=1</m:t>
                            </m:r>
                          </m:sub>
                          <m:sup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sup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𝑊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5" name="TextBox 114"/>
            <xdr:cNvSpPr txBox="1"/>
          </xdr:nvSpPr>
          <xdr:spPr>
            <a:xfrm>
              <a:off x="369094" y="16599693"/>
              <a:ext cx="1682768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𝑤𝑓𝑎𝑐=0.15∗(1/12 ∑24_(𝑖=1)^12▒𝑊_𝑖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354806</xdr:colOff>
      <xdr:row>93</xdr:row>
      <xdr:rowOff>59530</xdr:rowOff>
    </xdr:from>
    <xdr:ext cx="3344249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/>
            <xdr:cNvSpPr txBox="1"/>
          </xdr:nvSpPr>
          <xdr:spPr>
            <a:xfrm>
              <a:off x="354806" y="17190243"/>
              <a:ext cx="3344249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=0.2129+0.9303∗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−0.2413∗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𝑚𝑎𝑝𝑝𝑒𝑡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6" name="TextBox 115"/>
            <xdr:cNvSpPr txBox="1"/>
          </xdr:nvSpPr>
          <xdr:spPr>
            <a:xfrm>
              <a:off x="354806" y="17190243"/>
              <a:ext cx="3344249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𝑊_𝑖=0.2129+0.9303∗〖𝑚𝑎𝑝𝑝𝑒𝑡〗_𝑖−0.2413∗〖〖𝑚𝑎𝑝𝑝𝑒𝑡〗_𝑖〗^2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2380</xdr:colOff>
      <xdr:row>94</xdr:row>
      <xdr:rowOff>111917</xdr:rowOff>
    </xdr:from>
    <xdr:ext cx="1990610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TextBox 116"/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𝑚𝑖𝑛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1.25,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𝑝𝑟𝑒𝑐𝑖𝑝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𝑃𝐸𝑇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7" name="TextBox 116"/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〖𝑚𝑎𝑝𝑝𝑒𝑡〗_𝑖=𝑚𝑖𝑛(1.25,〖𝑝𝑟𝑒𝑐𝑖𝑝〗_𝑖/〖𝑃𝐸𝑇〗_𝑖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26192</xdr:colOff>
      <xdr:row>98</xdr:row>
      <xdr:rowOff>173830</xdr:rowOff>
    </xdr:from>
    <xdr:ext cx="55508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/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99</xdr:row>
      <xdr:rowOff>178592</xdr:rowOff>
    </xdr:from>
    <xdr:ext cx="4767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TextBox 118"/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𝑝𝑟𝑒𝑐𝑖𝑝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9" name="TextBox 118"/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〖𝑝𝑟𝑒𝑐𝑖𝑝〗_𝑖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50004</xdr:colOff>
      <xdr:row>101</xdr:row>
      <xdr:rowOff>11904</xdr:rowOff>
    </xdr:from>
    <xdr:ext cx="32169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TextBox 119"/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𝑃𝐸𝑇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0" name="TextBox 119"/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〖𝑃𝐸𝑇〗_𝑖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98</xdr:row>
      <xdr:rowOff>2379</xdr:rowOff>
    </xdr:from>
    <xdr:ext cx="1925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TextBox 120"/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1" name="TextBox 120"/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𝑊_𝑖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52386</xdr:colOff>
      <xdr:row>97</xdr:row>
      <xdr:rowOff>7143</xdr:rowOff>
    </xdr:from>
    <xdr:ext cx="3616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TextBox 121"/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2" name="TextBox 121"/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35717</xdr:colOff>
      <xdr:row>107</xdr:row>
      <xdr:rowOff>2381</xdr:rowOff>
    </xdr:from>
    <xdr:ext cx="1616468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TextBox 122"/>
            <xdr:cNvSpPr txBox="1"/>
          </xdr:nvSpPr>
          <xdr:spPr>
            <a:xfrm>
              <a:off x="392905" y="20004881"/>
              <a:ext cx="1616468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𝛽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0.832∗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𝐿𝐶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𝐿𝑁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3" name="TextBox 122"/>
            <xdr:cNvSpPr txBox="1"/>
          </xdr:nvSpPr>
          <xdr:spPr>
            <a:xfrm>
              <a:off x="392905" y="20004881"/>
              <a:ext cx="1616468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</a:t>
              </a:r>
              <a:r>
                <a:rPr lang="en-AU" sz="1100" b="0" i="0">
                  <a:latin typeface="Cambria Math" panose="02040503050406030204" pitchFamily="18" charset="0"/>
                </a:rPr>
                <a:t>=𝐶_𝑖𝑛𝑝𝑢𝑡∗(0.832∗𝐿𝐶/𝐿𝑁)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7142</xdr:colOff>
      <xdr:row>104</xdr:row>
      <xdr:rowOff>107156</xdr:rowOff>
    </xdr:from>
    <xdr:ext cx="4862100" cy="3844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TextBox 123"/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∗</m:t>
                                </m:r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1−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𝐿𝐶</m:t>
                                    </m:r>
                                  </m:e>
                                </m:d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7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6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</m:e>
                            </m:d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7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6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4" name="TextBox 123"/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en-AU" sz="1100" b="0" i="0">
                  <a:latin typeface="Cambria Math" panose="02040503050406030204" pitchFamily="18" charset="0"/>
                </a:rPr>
                <a:t>=([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𝛽∗𝑓_1 ]</a:t>
              </a:r>
              <a:r>
                <a:rPr lang="en-AU" sz="1100" b="0" i="0">
                  <a:latin typeface="Cambria Math" panose="02040503050406030204" pitchFamily="18" charset="0"/>
                </a:rPr>
                <a:t>+[(𝐶_𝑖𝑛𝑝𝑢𝑡∗(1−𝐿𝐶)−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𝛽)</a:t>
              </a:r>
              <a:r>
                <a:rPr lang="en-AU" sz="1100" b="0" i="0">
                  <a:latin typeface="Cambria Math" panose="02040503050406030204" pitchFamily="18" charset="0"/>
                </a:rPr>
                <a:t>∗𝑓_2 ]+[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(𝐶_𝑖𝑛𝑝𝑢𝑡∗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∗𝑓_3∗(𝑓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7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6∗𝑓_8 )])/(</a:t>
              </a:r>
              <a:r>
                <a:rPr lang="en-AU" sz="1100" b="0" i="0">
                  <a:latin typeface="Cambria Math" panose="02040503050406030204" pitchFamily="18" charset="0"/>
                </a:rPr>
                <a:t>1−(𝑓_4∗𝑓_7 )−(𝑓_5∗𝑓_8 )−(𝑓_4∗𝑓_6∗𝑓_8 )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115</xdr:row>
      <xdr:rowOff>16669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𝑓_1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116</xdr:row>
      <xdr:rowOff>11907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TextBox 124"/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5" name="TextBox 124"/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40480</xdr:colOff>
      <xdr:row>116</xdr:row>
      <xdr:rowOff>183357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TextBox 125"/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6" name="TextBox 125"/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118</xdr:row>
      <xdr:rowOff>7144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TextBox 126"/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7" name="TextBox 126"/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119</xdr:row>
      <xdr:rowOff>30956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TextBox 127"/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8" name="TextBox 127"/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119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TextBox 128"/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9" name="TextBox 128"/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7143</xdr:colOff>
      <xdr:row>120</xdr:row>
      <xdr:rowOff>169069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TextBox 129"/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7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0" name="TextBox 129"/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𝑓_7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2381</xdr:colOff>
      <xdr:row>121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TextBox 130"/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8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1" name="TextBox 130"/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𝑓_8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111</xdr:row>
      <xdr:rowOff>188119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35718</xdr:colOff>
      <xdr:row>113</xdr:row>
      <xdr:rowOff>11907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50006</xdr:colOff>
      <xdr:row>114</xdr:row>
      <xdr:rowOff>16669</xdr:rowOff>
    </xdr:from>
    <xdr:ext cx="22557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𝑁𝐶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𝑁𝐶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357187</xdr:colOff>
      <xdr:row>44</xdr:row>
      <xdr:rowOff>4762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TextBox 86"/>
            <xdr:cNvSpPr txBox="1"/>
          </xdr:nvSpPr>
          <xdr:spPr>
            <a:xfrm>
              <a:off x="357187" y="76247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7" name="TextBox 86"/>
            <xdr:cNvSpPr txBox="1"/>
          </xdr:nvSpPr>
          <xdr:spPr>
            <a:xfrm>
              <a:off x="357187" y="76247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28574</xdr:colOff>
      <xdr:row>44</xdr:row>
      <xdr:rowOff>185738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TextBox 104"/>
            <xdr:cNvSpPr txBox="1"/>
          </xdr:nvSpPr>
          <xdr:spPr>
            <a:xfrm>
              <a:off x="385762" y="780573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5" name="TextBox 104"/>
            <xdr:cNvSpPr txBox="1"/>
          </xdr:nvSpPr>
          <xdr:spPr>
            <a:xfrm>
              <a:off x="385762" y="780573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28574</xdr:colOff>
      <xdr:row>48</xdr:row>
      <xdr:rowOff>28574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TextBox 131"/>
            <xdr:cNvSpPr txBox="1"/>
          </xdr:nvSpPr>
          <xdr:spPr>
            <a:xfrm>
              <a:off x="385762" y="8410574"/>
              <a:ext cx="14952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2" name="TextBox 131"/>
            <xdr:cNvSpPr txBox="1"/>
          </xdr:nvSpPr>
          <xdr:spPr>
            <a:xfrm>
              <a:off x="385762" y="8410574"/>
              <a:ext cx="14952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5539</xdr:colOff>
      <xdr:row>36</xdr:row>
      <xdr:rowOff>71533</xdr:rowOff>
    </xdr:from>
    <xdr:ext cx="21196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TextBox 132"/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0.17+0.68∗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𝑠𝑎𝑛𝑑</m:t>
                        </m:r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3" name="TextBox 132"/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𝑓_4=〖1−𝑓〗_5−(0.17+0.68∗𝑠𝑎𝑛𝑑)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66674</xdr:colOff>
      <xdr:row>53</xdr:row>
      <xdr:rowOff>4761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TextBox 133"/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4" name="TextBox 133"/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30956</xdr:colOff>
      <xdr:row>54</xdr:row>
      <xdr:rowOff>7144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388144" y="1029414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388144" y="1029414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298133</xdr:colOff>
      <xdr:row>7</xdr:row>
      <xdr:rowOff>17146</xdr:rowOff>
    </xdr:from>
    <xdr:to>
      <xdr:col>25</xdr:col>
      <xdr:colOff>338371</xdr:colOff>
      <xdr:row>14</xdr:row>
      <xdr:rowOff>10321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298133</xdr:colOff>
      <xdr:row>0</xdr:row>
      <xdr:rowOff>23814</xdr:rowOff>
    </xdr:from>
    <xdr:to>
      <xdr:col>25</xdr:col>
      <xdr:colOff>338371</xdr:colOff>
      <xdr:row>7</xdr:row>
      <xdr:rowOff>16989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298133</xdr:colOff>
      <xdr:row>14</xdr:row>
      <xdr:rowOff>10478</xdr:rowOff>
    </xdr:from>
    <xdr:to>
      <xdr:col>25</xdr:col>
      <xdr:colOff>338371</xdr:colOff>
      <xdr:row>21</xdr:row>
      <xdr:rowOff>3653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298133</xdr:colOff>
      <xdr:row>21</xdr:row>
      <xdr:rowOff>3810</xdr:rowOff>
    </xdr:from>
    <xdr:to>
      <xdr:col>25</xdr:col>
      <xdr:colOff>338371</xdr:colOff>
      <xdr:row>27</xdr:row>
      <xdr:rowOff>177960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298133</xdr:colOff>
      <xdr:row>27</xdr:row>
      <xdr:rowOff>178117</xdr:rowOff>
    </xdr:from>
    <xdr:to>
      <xdr:col>25</xdr:col>
      <xdr:colOff>338371</xdr:colOff>
      <xdr:row>34</xdr:row>
      <xdr:rowOff>171292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298133</xdr:colOff>
      <xdr:row>34</xdr:row>
      <xdr:rowOff>171449</xdr:rowOff>
    </xdr:from>
    <xdr:to>
      <xdr:col>25</xdr:col>
      <xdr:colOff>338371</xdr:colOff>
      <xdr:row>41</xdr:row>
      <xdr:rowOff>164624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647698</xdr:colOff>
      <xdr:row>3</xdr:row>
      <xdr:rowOff>27623</xdr:rowOff>
    </xdr:from>
    <xdr:to>
      <xdr:col>17</xdr:col>
      <xdr:colOff>2998</xdr:colOff>
      <xdr:row>11</xdr:row>
      <xdr:rowOff>19823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647698</xdr:colOff>
      <xdr:row>11</xdr:row>
      <xdr:rowOff>59054</xdr:rowOff>
    </xdr:from>
    <xdr:to>
      <xdr:col>17</xdr:col>
      <xdr:colOff>2998</xdr:colOff>
      <xdr:row>19</xdr:row>
      <xdr:rowOff>51254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381000</xdr:colOff>
      <xdr:row>3</xdr:row>
      <xdr:rowOff>128587</xdr:rowOff>
    </xdr:from>
    <xdr:to>
      <xdr:col>33</xdr:col>
      <xdr:colOff>127000</xdr:colOff>
      <xdr:row>23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371475</xdr:colOff>
      <xdr:row>23</xdr:row>
      <xdr:rowOff>80962</xdr:rowOff>
    </xdr:from>
    <xdr:to>
      <xdr:col>33</xdr:col>
      <xdr:colOff>117475</xdr:colOff>
      <xdr:row>37</xdr:row>
      <xdr:rowOff>157162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381000</xdr:colOff>
      <xdr:row>38</xdr:row>
      <xdr:rowOff>90487</xdr:rowOff>
    </xdr:from>
    <xdr:to>
      <xdr:col>33</xdr:col>
      <xdr:colOff>127000</xdr:colOff>
      <xdr:row>52</xdr:row>
      <xdr:rowOff>166687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390525</xdr:colOff>
      <xdr:row>53</xdr:row>
      <xdr:rowOff>68262</xdr:rowOff>
    </xdr:from>
    <xdr:to>
      <xdr:col>33</xdr:col>
      <xdr:colOff>136525</xdr:colOff>
      <xdr:row>67</xdr:row>
      <xdr:rowOff>144462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25400</xdr:colOff>
      <xdr:row>3</xdr:row>
      <xdr:rowOff>106362</xdr:rowOff>
    </xdr:from>
    <xdr:to>
      <xdr:col>41</xdr:col>
      <xdr:colOff>374650</xdr:colOff>
      <xdr:row>22</xdr:row>
      <xdr:rowOff>182562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23018</xdr:colOff>
      <xdr:row>23</xdr:row>
      <xdr:rowOff>68262</xdr:rowOff>
    </xdr:from>
    <xdr:to>
      <xdr:col>41</xdr:col>
      <xdr:colOff>372268</xdr:colOff>
      <xdr:row>37</xdr:row>
      <xdr:rowOff>144462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20637</xdr:colOff>
      <xdr:row>38</xdr:row>
      <xdr:rowOff>30162</xdr:rowOff>
    </xdr:from>
    <xdr:to>
      <xdr:col>41</xdr:col>
      <xdr:colOff>369887</xdr:colOff>
      <xdr:row>52</xdr:row>
      <xdr:rowOff>106362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18256</xdr:colOff>
      <xdr:row>53</xdr:row>
      <xdr:rowOff>51593</xdr:rowOff>
    </xdr:from>
    <xdr:to>
      <xdr:col>41</xdr:col>
      <xdr:colOff>367506</xdr:colOff>
      <xdr:row>67</xdr:row>
      <xdr:rowOff>127793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415290</xdr:colOff>
      <xdr:row>7</xdr:row>
      <xdr:rowOff>57150</xdr:rowOff>
    </xdr:from>
    <xdr:to>
      <xdr:col>62</xdr:col>
      <xdr:colOff>342900</xdr:colOff>
      <xdr:row>30</xdr:row>
      <xdr:rowOff>53340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144780</xdr:rowOff>
    </xdr:from>
    <xdr:to>
      <xdr:col>6</xdr:col>
      <xdr:colOff>533399</xdr:colOff>
      <xdr:row>27</xdr:row>
      <xdr:rowOff>30480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22860</xdr:colOff>
      <xdr:row>1</xdr:row>
      <xdr:rowOff>99060</xdr:rowOff>
    </xdr:from>
    <xdr:to>
      <xdr:col>11</xdr:col>
      <xdr:colOff>198120</xdr:colOff>
      <xdr:row>3</xdr:row>
      <xdr:rowOff>175260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9260" y="281940"/>
          <a:ext cx="1394460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</xdr:colOff>
      <xdr:row>6</xdr:row>
      <xdr:rowOff>11430</xdr:rowOff>
    </xdr:from>
    <xdr:to>
      <xdr:col>11</xdr:col>
      <xdr:colOff>579120</xdr:colOff>
      <xdr:row>7</xdr:row>
      <xdr:rowOff>139065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640" y="1108710"/>
          <a:ext cx="1783080" cy="310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228600</xdr:colOff>
      <xdr:row>12</xdr:row>
      <xdr:rowOff>114723</xdr:rowOff>
    </xdr:from>
    <xdr:to>
      <xdr:col>24</xdr:col>
      <xdr:colOff>270087</xdr:colOff>
      <xdr:row>37</xdr:row>
      <xdr:rowOff>157479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539962</xdr:colOff>
      <xdr:row>18</xdr:row>
      <xdr:rowOff>73660</xdr:rowOff>
    </xdr:from>
    <xdr:to>
      <xdr:col>14</xdr:col>
      <xdr:colOff>456962</xdr:colOff>
      <xdr:row>31</xdr:row>
      <xdr:rowOff>83820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60960</xdr:colOff>
      <xdr:row>4</xdr:row>
      <xdr:rowOff>114300</xdr:rowOff>
    </xdr:from>
    <xdr:to>
      <xdr:col>5</xdr:col>
      <xdr:colOff>563880</xdr:colOff>
      <xdr:row>6</xdr:row>
      <xdr:rowOff>163830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845820"/>
          <a:ext cx="3550920" cy="415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91440</xdr:colOff>
      <xdr:row>1</xdr:row>
      <xdr:rowOff>175260</xdr:rowOff>
    </xdr:from>
    <xdr:to>
      <xdr:col>1</xdr:col>
      <xdr:colOff>373380</xdr:colOff>
      <xdr:row>4</xdr:row>
      <xdr:rowOff>68580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358140"/>
          <a:ext cx="891540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427566</xdr:colOff>
      <xdr:row>12</xdr:row>
      <xdr:rowOff>92710</xdr:rowOff>
    </xdr:from>
    <xdr:to>
      <xdr:col>34</xdr:col>
      <xdr:colOff>160020</xdr:colOff>
      <xdr:row>30</xdr:row>
      <xdr:rowOff>137160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4</xdr:row>
      <xdr:rowOff>0</xdr:rowOff>
    </xdr:from>
    <xdr:to>
      <xdr:col>14</xdr:col>
      <xdr:colOff>590550</xdr:colOff>
      <xdr:row>5</xdr:row>
      <xdr:rowOff>171450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33425"/>
          <a:ext cx="36385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ff Baldock" refreshedDate="43203.635022453702" createdVersion="5" refreshedVersion="5" minRefreshableVersion="3" recordCount="812">
  <cacheSource type="worksheet">
    <worksheetSource name="MonthlyClimateData"/>
  </cacheSource>
  <cacheFields count="9">
    <cacheField name="Year" numFmtId="0">
      <sharedItems containsSemiMixedTypes="0" containsString="0" containsNumber="1" containsInteger="1" minValue="1889" maxValue="2017" count="129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1912" u="1"/>
        <n v="1908" u="1"/>
        <n v="1904" u="1"/>
        <n v="1900" u="1"/>
        <n v="1896" u="1"/>
        <n v="1947" u="1"/>
        <n v="1892" u="1"/>
        <n v="1943" u="1"/>
        <n v="1939" u="1"/>
        <n v="1935" u="1"/>
        <n v="1931" u="1"/>
        <n v="1927" u="1"/>
        <n v="1923" u="1"/>
        <n v="1919" u="1"/>
        <n v="1915" u="1"/>
        <n v="1911" u="1"/>
        <n v="1907" u="1"/>
        <n v="1903" u="1"/>
        <n v="1899" u="1"/>
        <n v="1895" u="1"/>
        <n v="1946" u="1"/>
        <n v="1891" u="1"/>
        <n v="1942" u="1"/>
        <n v="1938" u="1"/>
        <n v="1934" u="1"/>
        <n v="1930" u="1"/>
        <n v="1926" u="1"/>
        <n v="1922" u="1"/>
        <n v="1918" u="1"/>
        <n v="1914" u="1"/>
        <n v="1910" u="1"/>
        <n v="1906" u="1"/>
        <n v="1902" u="1"/>
        <n v="1898" u="1"/>
        <n v="1949" u="1"/>
        <n v="1894" u="1"/>
        <n v="1945" u="1"/>
        <n v="1890" u="1"/>
        <n v="1941" u="1"/>
        <n v="1937" u="1"/>
        <n v="1933" u="1"/>
        <n v="1929" u="1"/>
        <n v="1925" u="1"/>
        <n v="1921" u="1"/>
        <n v="1917" u="1"/>
        <n v="1913" u="1"/>
        <n v="1909" u="1"/>
        <n v="1905" u="1"/>
        <n v="1901" u="1"/>
        <n v="1897" u="1"/>
        <n v="1948" u="1"/>
        <n v="1893" u="1"/>
        <n v="1944" u="1"/>
        <n v="1889" u="1"/>
        <n v="1940" u="1"/>
        <n v="1936" u="1"/>
        <n v="1932" u="1"/>
        <n v="1928" u="1"/>
        <n v="1924" u="1"/>
        <n v="1920" u="1"/>
        <n v="1916" u="1"/>
      </sharedItems>
    </cacheField>
    <cacheField name="Month" numFmtId="0">
      <sharedItems containsSemiMixedTypes="0" containsString="0" containsNumber="1" containsInteger="1" minValue="1" maxValue="12"/>
    </cacheField>
    <cacheField name="YearMonth" numFmtId="165">
      <sharedItems containsSemiMixedTypes="0" containsString="0" containsNumber="1" minValue="1950" maxValue="2017.5833333333333"/>
    </cacheField>
    <cacheField name="AvgTAvg" numFmtId="164">
      <sharedItems containsSemiMixedTypes="0" containsString="0" containsNumber="1" minValue="7.2903225806451601" maxValue="25.651612903225804"/>
    </cacheField>
    <cacheField name="SumRain" numFmtId="0">
      <sharedItems containsSemiMixedTypes="0" containsString="0" containsNumber="1" minValue="0" maxValue="181.10000000000002"/>
    </cacheField>
    <cacheField name="SumEvap" numFmtId="0">
      <sharedItems containsSemiMixedTypes="0" containsString="0" containsNumber="1" minValue="31.900000000000006" maxValue="354.80000000000013"/>
    </cacheField>
    <cacheField name="Ti" numFmtId="165">
      <sharedItems containsSemiMixedTypes="0" containsString="0" containsNumber="1" minValue="0.11602881786193571" maxValue="0.79977970010973953"/>
    </cacheField>
    <cacheField name="mappeti" numFmtId="165">
      <sharedItems containsSemiMixedTypes="0" containsString="0" containsNumber="1" minValue="0" maxValue="1.25"/>
    </cacheField>
    <cacheField name="Wi" numFmtId="165">
      <sharedItems containsSemiMixedTypes="0" containsString="0" containsNumber="1" minValue="0.21290000000000001" maxValue="0.998743750000000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2">
  <r>
    <x v="0"/>
    <n v="1"/>
    <n v="1950"/>
    <n v="20.68548387096774"/>
    <n v="2.8"/>
    <n v="253.80000000000007"/>
    <n v="0.58676972773436931"/>
    <n v="1.1032308904649327E-2"/>
    <n v="0.22313398790705935"/>
  </r>
  <r>
    <x v="0"/>
    <n v="2"/>
    <n v="1950.0833333333333"/>
    <n v="20.6875"/>
    <n v="34.4"/>
    <n v="214.4"/>
    <n v="0.58686068456835683"/>
    <n v="0.16044776119402984"/>
    <n v="0.3559526495321898"/>
  </r>
  <r>
    <x v="0"/>
    <n v="3"/>
    <n v="1950.1666666666667"/>
    <n v="18.612903225806452"/>
    <n v="10.700000000000001"/>
    <n v="176.59999999999994"/>
    <n v="0.49379416110724872"/>
    <n v="6.0588901472253709E-2"/>
    <n v="0.26838003912457403"/>
  </r>
  <r>
    <x v="0"/>
    <n v="4"/>
    <n v="1950.25"/>
    <n v="16.600000000000001"/>
    <n v="12.9"/>
    <n v="104.19999999999997"/>
    <n v="0.40695337621061717"/>
    <n v="0.12380038387715935"/>
    <n v="0.32437320421380705"/>
  </r>
  <r>
    <x v="0"/>
    <n v="5"/>
    <n v="1950.3333333333333"/>
    <n v="13.838709677419354"/>
    <n v="130.10000000000002"/>
    <n v="62.799999999999969"/>
    <n v="0.2988839280487095"/>
    <n v="1.25"/>
    <n v="0.99874375000000026"/>
  </r>
  <r>
    <x v="0"/>
    <n v="6"/>
    <n v="1950.4166666666667"/>
    <n v="9.7916666666666661"/>
    <n v="43.9"/>
    <n v="41.599999999999987"/>
    <n v="0.1728182369770124"/>
    <n v="1.0552884615384619"/>
    <n v="0.92591503501756689"/>
  </r>
  <r>
    <x v="0"/>
    <n v="7"/>
    <n v="1950.5"/>
    <n v="9.82258064516129"/>
    <n v="22.500000000000004"/>
    <n v="45.600000000000009"/>
    <n v="0.17362053084746867"/>
    <n v="0.49342105263157893"/>
    <n v="0.61318166118421058"/>
  </r>
  <r>
    <x v="0"/>
    <n v="8"/>
    <n v="1950.5833333333333"/>
    <n v="10.185483870967742"/>
    <n v="44.199999999999996"/>
    <n v="64.800000000000011"/>
    <n v="0.18322569805024197"/>
    <n v="0.68209876543209857"/>
    <n v="0.73518955094497784"/>
  </r>
  <r>
    <x v="0"/>
    <n v="9"/>
    <n v="1950.6666666666667"/>
    <n v="12.816666666666666"/>
    <n v="38.799999999999997"/>
    <n v="91.600000000000009"/>
    <n v="0.26313236671506679"/>
    <n v="0.42358078602620081"/>
    <n v="0.56366299460345903"/>
  </r>
  <r>
    <x v="0"/>
    <n v="10"/>
    <n v="1950.75"/>
    <n v="14.483870967741936"/>
    <n v="36.6"/>
    <n v="140.00000000000006"/>
    <n v="0.32271455334790244"/>
    <n v="0.26142857142857134"/>
    <n v="0.43961537612244894"/>
  </r>
  <r>
    <x v="0"/>
    <n v="11"/>
    <n v="1950.8333333333333"/>
    <n v="18.383333333333333"/>
    <n v="17.000000000000004"/>
    <n v="189.99999999999994"/>
    <n v="0.48365243033081573"/>
    <n v="8.9473684210526358E-2"/>
    <n v="0.29420563157894736"/>
  </r>
  <r>
    <x v="0"/>
    <n v="12"/>
    <n v="1950.9166666666667"/>
    <n v="22.491935483870968"/>
    <n v="6.1"/>
    <n v="233.00000000000006"/>
    <n v="0.66766050913294694"/>
    <n v="2.6180257510729606E-2"/>
    <n v="0.23709010512258466"/>
  </r>
  <r>
    <x v="1"/>
    <n v="1"/>
    <n v="1951"/>
    <n v="24.75"/>
    <n v="8.6"/>
    <n v="253.80000000000007"/>
    <n v="0.76397794551001963"/>
    <n v="3.3884948778565786E-2"/>
    <n v="0.24414610966112568"/>
  </r>
  <r>
    <x v="1"/>
    <n v="2"/>
    <n v="1951.0833333333333"/>
    <n v="22.366071428571427"/>
    <n v="28.2"/>
    <n v="214.4"/>
    <n v="0.6620930532015995"/>
    <n v="0.13152985074626866"/>
    <n v="0.33108770562416467"/>
  </r>
  <r>
    <x v="1"/>
    <n v="3"/>
    <n v="1951.1666666666667"/>
    <n v="20.846774193548388"/>
    <n v="0.3"/>
    <n v="176.59999999999994"/>
    <n v="0.59404493887834231"/>
    <n v="1.6987542468856177E-3"/>
    <n v="0.21447965474054401"/>
  </r>
  <r>
    <x v="1"/>
    <n v="4"/>
    <n v="1951.25"/>
    <n v="14.475"/>
    <n v="63.899999999999991"/>
    <n v="104.19999999999997"/>
    <n v="0.32238054237388525"/>
    <n v="0.61324376199616126"/>
    <n v="0.69265548470938443"/>
  </r>
  <r>
    <x v="1"/>
    <n v="5"/>
    <n v="1951.3333333333333"/>
    <n v="12.67741935483871"/>
    <n v="90.3"/>
    <n v="62.799999999999969"/>
    <n v="0.25845892495956363"/>
    <n v="1.25"/>
    <n v="0.99874375000000026"/>
  </r>
  <r>
    <x v="1"/>
    <n v="6"/>
    <n v="1951.4166666666667"/>
    <n v="10.733333333333333"/>
    <n v="101.39999999999999"/>
    <n v="41.599999999999987"/>
    <n v="0.19837977151818936"/>
    <n v="1.25"/>
    <n v="0.99874375000000026"/>
  </r>
  <r>
    <x v="1"/>
    <n v="7"/>
    <n v="1951.5"/>
    <n v="9.2741935483870961"/>
    <n v="141.20000000000005"/>
    <n v="45.600000000000009"/>
    <n v="0.15975834918336873"/>
    <n v="1.25"/>
    <n v="0.99874375000000026"/>
  </r>
  <r>
    <x v="1"/>
    <n v="8"/>
    <n v="1951.5833333333333"/>
    <n v="8.9516129032258061"/>
    <n v="105.89999999999998"/>
    <n v="64.800000000000011"/>
    <n v="0.15196850527146227"/>
    <n v="1.25"/>
    <n v="0.99874375000000026"/>
  </r>
  <r>
    <x v="1"/>
    <n v="9"/>
    <n v="1951.6666666666667"/>
    <n v="12.291666666666666"/>
    <n v="17.799999999999997"/>
    <n v="91.600000000000009"/>
    <n v="0.24576621199935847"/>
    <n v="0.19432314410480345"/>
    <n v="0.38456697479071711"/>
  </r>
  <r>
    <x v="1"/>
    <n v="10"/>
    <n v="1951.75"/>
    <n v="14.443548387096774"/>
    <n v="91.800000000000011"/>
    <n v="140.00000000000006"/>
    <n v="0.32119771974575162"/>
    <n v="0.65571428571428558"/>
    <n v="0.71916135653061208"/>
  </r>
  <r>
    <x v="1"/>
    <n v="11"/>
    <n v="1951.8333333333333"/>
    <n v="17.366666666666667"/>
    <n v="5.2"/>
    <n v="189.99999999999994"/>
    <n v="0.43941228949314443"/>
    <n v="2.7368421052631587E-2"/>
    <n v="0.2381801010526316"/>
  </r>
  <r>
    <x v="1"/>
    <n v="12"/>
    <n v="1951.9166666666667"/>
    <n v="20.774193548387096"/>
    <n v="45.9"/>
    <n v="233.00000000000006"/>
    <n v="0.59077147345725245"/>
    <n v="0.19699570815450637"/>
    <n v="0.38680090362688568"/>
  </r>
  <r>
    <x v="2"/>
    <n v="1"/>
    <n v="1952"/>
    <n v="21.467741935483872"/>
    <n v="37.800000000000004"/>
    <n v="253.80000000000007"/>
    <n v="0.62199859387649226"/>
    <n v="0.14893617021276592"/>
    <n v="0.34610280669986415"/>
  </r>
  <r>
    <x v="2"/>
    <n v="2"/>
    <n v="1952.0833333333333"/>
    <n v="19.336206896551722"/>
    <n v="6.3999999999999995"/>
    <n v="220.8"/>
    <n v="0.52602053574108554"/>
    <n v="2.8985507246376808E-2"/>
    <n v="0.23966248687250577"/>
  </r>
  <r>
    <x v="2"/>
    <n v="3"/>
    <n v="1952.1666666666667"/>
    <n v="20.032258064516128"/>
    <n v="2"/>
    <n v="176.59999999999994"/>
    <n v="0.55730525223458993"/>
    <n v="1.1325028312570786E-2"/>
    <n v="0.22340472560213112"/>
  </r>
  <r>
    <x v="2"/>
    <n v="4"/>
    <n v="1952.25"/>
    <n v="13.816666666666666"/>
    <n v="49.29999999999999"/>
    <n v="104.19999999999997"/>
    <n v="0.29808655233471387"/>
    <n v="0.47312859884836855"/>
    <n v="0.59903636858470166"/>
  </r>
  <r>
    <x v="2"/>
    <n v="5"/>
    <n v="1952.3333333333333"/>
    <n v="11.85483870967742"/>
    <n v="143.49999999999997"/>
    <n v="62.799999999999969"/>
    <n v="0.23184931705454748"/>
    <n v="1.25"/>
    <n v="0.99874375000000026"/>
  </r>
  <r>
    <x v="2"/>
    <n v="6"/>
    <n v="1952.4166666666667"/>
    <n v="10.708333333333334"/>
    <n v="127.89999999999999"/>
    <n v="41.599999999999987"/>
    <n v="0.19767110845418701"/>
    <n v="1.25"/>
    <n v="0.99874375000000026"/>
  </r>
  <r>
    <x v="2"/>
    <n v="7"/>
    <n v="1952.5"/>
    <n v="8.387096774193548"/>
    <n v="55.199999999999996"/>
    <n v="45.600000000000009"/>
    <n v="0.13897868375661621"/>
    <n v="1.2105263157894735"/>
    <n v="0.9854578947368422"/>
  </r>
  <r>
    <x v="2"/>
    <n v="8"/>
    <n v="1952.5833333333333"/>
    <n v="9.2741935483870961"/>
    <n v="44"/>
    <n v="64.800000000000011"/>
    <n v="0.15975834918336873"/>
    <n v="0.67901234567901225"/>
    <n v="0.73333194634964172"/>
  </r>
  <r>
    <x v="2"/>
    <n v="9"/>
    <n v="1952.6666666666667"/>
    <n v="12.083333333333334"/>
    <n v="57.099999999999994"/>
    <n v="91.600000000000009"/>
    <n v="0.23906803873049262"/>
    <n v="0.62336244541484709"/>
    <n v="0.69904955080471387"/>
  </r>
  <r>
    <x v="2"/>
    <n v="10"/>
    <n v="1952.75"/>
    <n v="13.564516129032258"/>
    <n v="67.999999999999986"/>
    <n v="140.00000000000006"/>
    <n v="0.28904645725067196"/>
    <n v="0.48571428571428543"/>
    <n v="0.60783289795918349"/>
  </r>
  <r>
    <x v="2"/>
    <n v="11"/>
    <n v="1952.8333333333333"/>
    <n v="16.066666666666666"/>
    <n v="74.199999999999989"/>
    <n v="189.99999999999994"/>
    <n v="0.3849258149289414"/>
    <n v="0.39052631578947372"/>
    <n v="0.53940577473684215"/>
  </r>
  <r>
    <x v="2"/>
    <n v="12"/>
    <n v="1952.9166666666667"/>
    <n v="18.75"/>
    <n v="20.6"/>
    <n v="233.00000000000006"/>
    <n v="0.49987269549492186"/>
    <n v="8.8412017167381965E-2"/>
    <n v="0.29326353353349666"/>
  </r>
  <r>
    <x v="3"/>
    <n v="1"/>
    <n v="1953"/>
    <n v="21.258064516129032"/>
    <n v="13.400000000000002"/>
    <n v="253.80000000000007"/>
    <n v="0.61257363664480169"/>
    <n v="5.2797478329393216E-2"/>
    <n v="0.26134485255169498"/>
  </r>
  <r>
    <x v="3"/>
    <n v="2"/>
    <n v="1953.0833333333333"/>
    <n v="21.321428571428573"/>
    <n v="4.0999999999999996"/>
    <n v="214.4"/>
    <n v="0.61542369608411929"/>
    <n v="1.9123134328358205E-2"/>
    <n v="0.23060200983915546"/>
  </r>
  <r>
    <x v="3"/>
    <n v="3"/>
    <n v="1953.1666666666667"/>
    <n v="21.112903225806452"/>
    <n v="5.8"/>
    <n v="176.59999999999994"/>
    <n v="0.60603922231887419"/>
    <n v="3.2842582106455277E-2"/>
    <n v="0.24319317946001548"/>
  </r>
  <r>
    <x v="3"/>
    <n v="4"/>
    <n v="1953.25"/>
    <n v="17.149999999999999"/>
    <n v="27.4"/>
    <n v="104.19999999999997"/>
    <n v="0.43015145768572433"/>
    <n v="0.26295585412667949"/>
    <n v="0.44084295408578661"/>
  </r>
  <r>
    <x v="3"/>
    <n v="5"/>
    <n v="1953.3333333333333"/>
    <n v="12.629032258064516"/>
    <n v="40.599999999999994"/>
    <n v="62.799999999999969"/>
    <n v="0.25684627893191786"/>
    <n v="0.64649681528662439"/>
    <n v="0.71348268996713871"/>
  </r>
  <r>
    <x v="3"/>
    <n v="6"/>
    <n v="1953.4166666666667"/>
    <n v="10.625"/>
    <n v="74.499999999999986"/>
    <n v="41.599999999999987"/>
    <n v="0.19532073141726397"/>
    <n v="1.25"/>
    <n v="0.99874375000000026"/>
  </r>
  <r>
    <x v="3"/>
    <n v="7"/>
    <n v="1953.5"/>
    <n v="9.5241935483870961"/>
    <n v="75.2"/>
    <n v="45.600000000000009"/>
    <n v="0.16598078817871162"/>
    <n v="1.25"/>
    <n v="0.99874375000000026"/>
  </r>
  <r>
    <x v="3"/>
    <n v="8"/>
    <n v="1953.5833333333333"/>
    <n v="9.306451612903226"/>
    <n v="83.399999999999991"/>
    <n v="64.800000000000011"/>
    <n v="0.16055212966328869"/>
    <n v="1.25"/>
    <n v="0.99874375000000026"/>
  </r>
  <r>
    <x v="3"/>
    <n v="9"/>
    <n v="1953.6666666666667"/>
    <n v="11.591666666666667"/>
    <n v="73.699999999999974"/>
    <n v="91.600000000000009"/>
    <n v="0.22370167967707882"/>
    <n v="0.80458515283842758"/>
    <n v="0.80519825887664209"/>
  </r>
  <r>
    <x v="3"/>
    <n v="10"/>
    <n v="1953.75"/>
    <n v="14.169354838709678"/>
    <n v="55.099999999999994"/>
    <n v="140.00000000000006"/>
    <n v="0.31097924774042873"/>
    <n v="0.39357142857142835"/>
    <n v="0.5416624993367346"/>
  </r>
  <r>
    <x v="3"/>
    <n v="11"/>
    <n v="1953.8333333333333"/>
    <n v="16.591666666666665"/>
    <n v="24.6"/>
    <n v="189.99999999999994"/>
    <n v="0.40660552085094476"/>
    <n v="0.12947368421052635"/>
    <n v="0.32930435157894739"/>
  </r>
  <r>
    <x v="3"/>
    <n v="12"/>
    <n v="1953.9166666666667"/>
    <n v="19.306451612903224"/>
    <n v="45.699999999999996"/>
    <n v="233.00000000000006"/>
    <n v="0.52468800251163095"/>
    <n v="0.19613733905579392"/>
    <n v="0.38608379032584861"/>
  </r>
  <r>
    <x v="4"/>
    <n v="1"/>
    <n v="1954"/>
    <n v="22.161290322580644"/>
    <n v="28.5"/>
    <n v="253.80000000000007"/>
    <n v="0.65300454526970853"/>
    <n v="0.11229314420803779"/>
    <n v="0.31432357932476013"/>
  </r>
  <r>
    <x v="4"/>
    <n v="2"/>
    <n v="1954.0833333333333"/>
    <n v="18.642857142857142"/>
    <n v="0.3"/>
    <n v="214.4"/>
    <n v="0.49512089808928761"/>
    <n v="1.3992537313432835E-3"/>
    <n v="0.21420125330234324"/>
  </r>
  <r>
    <x v="4"/>
    <n v="3"/>
    <n v="1954.1666666666667"/>
    <n v="17.806451612903224"/>
    <n v="14"/>
    <n v="176.59999999999994"/>
    <n v="0.45840113793354964"/>
    <n v="7.9275198187995499E-2"/>
    <n v="0.28513325325867112"/>
  </r>
  <r>
    <x v="4"/>
    <n v="4"/>
    <n v="1954.25"/>
    <n v="16.408333333333335"/>
    <n v="86.699999999999989"/>
    <n v="104.19999999999997"/>
    <n v="0.39898157555864944"/>
    <n v="0.83205374280230338"/>
    <n v="0.81990436605008088"/>
  </r>
  <r>
    <x v="4"/>
    <n v="5"/>
    <n v="1954.3333333333333"/>
    <n v="12.806451612903226"/>
    <n v="18.900000000000002"/>
    <n v="62.799999999999969"/>
    <n v="0.26278788710390061"/>
    <n v="0.30095541401273906"/>
    <n v="0.47102327655280146"/>
  </r>
  <r>
    <x v="4"/>
    <n v="6"/>
    <n v="1954.4166666666667"/>
    <n v="9.9499999999999993"/>
    <n v="44.699999999999989"/>
    <n v="41.599999999999987"/>
    <n v="0.17695374608741768"/>
    <n v="1.0745192307692308"/>
    <n v="0.93392229278383876"/>
  </r>
  <r>
    <x v="4"/>
    <n v="7"/>
    <n v="1954.5"/>
    <n v="9.5161290322580641"/>
    <n v="59.7"/>
    <n v="45.600000000000009"/>
    <n v="0.16577752921841749"/>
    <n v="1.25"/>
    <n v="0.99874375000000026"/>
  </r>
  <r>
    <x v="4"/>
    <n v="8"/>
    <n v="1954.5833333333333"/>
    <n v="10.225806451612904"/>
    <n v="29.8"/>
    <n v="64.800000000000011"/>
    <n v="0.18431423044317133"/>
    <n v="0.45987654320987648"/>
    <n v="0.58969147138393541"/>
  </r>
  <r>
    <x v="4"/>
    <n v="9"/>
    <n v="1954.6666666666667"/>
    <n v="12.191666666666666"/>
    <n v="22.6"/>
    <n v="91.600000000000009"/>
    <n v="0.2425372835066211"/>
    <n v="0.24672489082969432"/>
    <n v="0.42773946959440134"/>
  </r>
  <r>
    <x v="4"/>
    <n v="10"/>
    <n v="1954.75"/>
    <n v="15.10483870967742"/>
    <n v="75.899999999999991"/>
    <n v="140.00000000000006"/>
    <n v="0.34651683688990637"/>
    <n v="0.54214285714285682"/>
    <n v="0.64633287484693858"/>
  </r>
  <r>
    <x v="4"/>
    <n v="11"/>
    <n v="1954.8333333333333"/>
    <n v="17.55"/>
    <n v="16.799999999999997"/>
    <n v="189.99999999999994"/>
    <n v="0.44729816902048369"/>
    <n v="8.8421052631578956E-2"/>
    <n v="0.29327155368421054"/>
  </r>
  <r>
    <x v="4"/>
    <n v="12"/>
    <n v="1954.9166666666667"/>
    <n v="21.193548387096776"/>
    <n v="34.800000000000004"/>
    <n v="233.00000000000006"/>
    <n v="0.60967028974362636"/>
    <n v="0.14935622317596564"/>
    <n v="0.34646334741844576"/>
  </r>
  <r>
    <x v="5"/>
    <n v="1"/>
    <n v="1955"/>
    <n v="22.758064516129032"/>
    <n v="5.6"/>
    <n v="253.80000000000007"/>
    <n v="0.67938063491706635"/>
    <n v="2.2064617809298654E-2"/>
    <n v="0.23330923768024686"/>
  </r>
  <r>
    <x v="5"/>
    <n v="2"/>
    <n v="1955.0833333333333"/>
    <n v="22.857142857142858"/>
    <n v="56.4"/>
    <n v="214.4"/>
    <n v="0.68372452223992353"/>
    <n v="0.26305970149253732"/>
    <n v="0.44092638219815106"/>
  </r>
  <r>
    <x v="5"/>
    <n v="3"/>
    <n v="1955.1666666666667"/>
    <n v="19.588709677419356"/>
    <n v="24.6"/>
    <n v="176.59999999999994"/>
    <n v="0.53734677059241487"/>
    <n v="0.13929784824462066"/>
    <n v="0.33780662943814782"/>
  </r>
  <r>
    <x v="5"/>
    <n v="4"/>
    <n v="1955.25"/>
    <n v="15.8"/>
    <n v="25.6"/>
    <n v="104.19999999999997"/>
    <n v="0.37410002678639159"/>
    <n v="0.24568138195777359"/>
    <n v="0.42689268054568036"/>
  </r>
  <r>
    <x v="5"/>
    <n v="5"/>
    <n v="1955.3333333333333"/>
    <n v="11.28225806451613"/>
    <n v="119.39999999999999"/>
    <n v="62.799999999999969"/>
    <n v="0.2143522005255048"/>
    <n v="1.25"/>
    <n v="0.99874375000000026"/>
  </r>
  <r>
    <x v="5"/>
    <n v="6"/>
    <n v="1955.4166666666667"/>
    <n v="10.5"/>
    <n v="132.39999999999998"/>
    <n v="41.599999999999987"/>
    <n v="0.19182930856142891"/>
    <n v="1.25"/>
    <n v="0.99874375000000026"/>
  </r>
  <r>
    <x v="5"/>
    <n v="7"/>
    <n v="1955.5"/>
    <n v="9.129032258064516"/>
    <n v="46.5"/>
    <n v="45.600000000000009"/>
    <n v="0.15621967155660282"/>
    <n v="1.0197368421052631"/>
    <n v="0.91064218749999992"/>
  </r>
  <r>
    <x v="5"/>
    <n v="8"/>
    <n v="1955.5833333333333"/>
    <n v="10.790322580645162"/>
    <n v="107"/>
    <n v="64.800000000000011"/>
    <n v="0.20000134146205498"/>
    <n v="1.25"/>
    <n v="0.99874375000000026"/>
  </r>
  <r>
    <x v="5"/>
    <n v="9"/>
    <n v="1955.6666666666667"/>
    <n v="12.908333333333333"/>
    <n v="37.900000000000006"/>
    <n v="91.600000000000009"/>
    <n v="0.26623519632620407"/>
    <n v="0.41375545851528389"/>
    <n v="0.55650769233519581"/>
  </r>
  <r>
    <x v="5"/>
    <n v="10"/>
    <n v="1955.75"/>
    <n v="14.596774193548388"/>
    <n v="62.6"/>
    <n v="140.00000000000006"/>
    <n v="0.32698068281635051"/>
    <n v="0.44714285714285695"/>
    <n v="0.58063226591836714"/>
  </r>
  <r>
    <x v="5"/>
    <n v="11"/>
    <n v="1955.8333333333333"/>
    <n v="15.95"/>
    <n v="35.999999999999993"/>
    <n v="189.99999999999994"/>
    <n v="0.38017353406213844"/>
    <n v="0.18947368421052632"/>
    <n v="0.38050463157894737"/>
  </r>
  <r>
    <x v="5"/>
    <n v="12"/>
    <n v="1955.9166666666667"/>
    <n v="18.580645161290324"/>
    <n v="24"/>
    <n v="233.00000000000006"/>
    <n v="0.49236623306874033"/>
    <n v="0.10300429184549353"/>
    <n v="0.30616472766122044"/>
  </r>
  <r>
    <x v="6"/>
    <n v="1"/>
    <n v="1956"/>
    <n v="20.31451612903226"/>
    <n v="15.1"/>
    <n v="253.80000000000007"/>
    <n v="0.57003236624970866"/>
    <n v="5.9495665878644584E-2"/>
    <n v="0.26739468009036482"/>
  </r>
  <r>
    <x v="6"/>
    <n v="2"/>
    <n v="1956.0833333333333"/>
    <n v="24.206896551724139"/>
    <n v="0"/>
    <n v="220.8"/>
    <n v="0.74157100975964363"/>
    <n v="0"/>
    <n v="0.21290000000000001"/>
  </r>
  <r>
    <x v="6"/>
    <n v="3"/>
    <n v="1956.1666666666667"/>
    <n v="20.60483870967742"/>
    <n v="14.3"/>
    <n v="176.59999999999994"/>
    <n v="0.58313123717868687"/>
    <n v="8.0973952434881119E-2"/>
    <n v="0.28664791670140277"/>
  </r>
  <r>
    <x v="6"/>
    <n v="4"/>
    <n v="1956.25"/>
    <n v="16.008333333333333"/>
    <n v="72.299999999999983"/>
    <n v="104.19999999999997"/>
    <n v="0.38254659872584856"/>
    <n v="0.69385796545105571"/>
    <n v="0.74222486442726054"/>
  </r>
  <r>
    <x v="6"/>
    <n v="5"/>
    <n v="1956.3333333333333"/>
    <n v="12.483870967741936"/>
    <n v="97.1"/>
    <n v="62.799999999999969"/>
    <n v="0.25204357791275972"/>
    <n v="1.25"/>
    <n v="0.99874375000000026"/>
  </r>
  <r>
    <x v="6"/>
    <n v="6"/>
    <n v="1956.4166666666667"/>
    <n v="9.2083333333333339"/>
    <n v="91.399999999999963"/>
    <n v="41.599999999999987"/>
    <n v="0.15814608270742361"/>
    <n v="1.25"/>
    <n v="0.99874375000000026"/>
  </r>
  <r>
    <x v="6"/>
    <n v="7"/>
    <n v="1956.5"/>
    <n v="9.5322580645161299"/>
    <n v="105.99999999999997"/>
    <n v="45.600000000000009"/>
    <n v="0.16618421639752529"/>
    <n v="1.25"/>
    <n v="0.99874375000000026"/>
  </r>
  <r>
    <x v="6"/>
    <n v="8"/>
    <n v="1956.5833333333333"/>
    <n v="9.0403225806451619"/>
    <n v="83.699999999999989"/>
    <n v="64.800000000000011"/>
    <n v="0.15408394761286376"/>
    <n v="1.25"/>
    <n v="0.99874375000000026"/>
  </r>
  <r>
    <x v="6"/>
    <n v="9"/>
    <n v="1956.6666666666667"/>
    <n v="10.691666666666666"/>
    <n v="94.899999999999991"/>
    <n v="91.600000000000009"/>
    <n v="0.19719957657301759"/>
    <n v="1.0360262008733623"/>
    <n v="0.91771574996186178"/>
  </r>
  <r>
    <x v="6"/>
    <n v="10"/>
    <n v="1956.75"/>
    <n v="12.451612903225806"/>
    <n v="52.9"/>
    <n v="140.00000000000006"/>
    <n v="0.25098351220418191"/>
    <n v="0.37785714285714267"/>
    <n v="0.5299686462755101"/>
  </r>
  <r>
    <x v="6"/>
    <n v="11"/>
    <n v="1956.8333333333333"/>
    <n v="15.291666666666666"/>
    <n v="17.100000000000001"/>
    <n v="189.99999999999994"/>
    <n v="0.35383593915236988"/>
    <n v="9.0000000000000038E-2"/>
    <n v="0.29467247000000002"/>
  </r>
  <r>
    <x v="6"/>
    <n v="12"/>
    <n v="1956.9166666666667"/>
    <n v="17.29032258064516"/>
    <n v="7.6999999999999993"/>
    <n v="233.00000000000006"/>
    <n v="0.43614172429142478"/>
    <n v="3.3047210300429175E-2"/>
    <n v="0.24338029164287425"/>
  </r>
  <r>
    <x v="7"/>
    <n v="1"/>
    <n v="1957"/>
    <n v="19.759677419354837"/>
    <n v="0"/>
    <n v="253.80000000000007"/>
    <n v="0.54503188925422563"/>
    <n v="0"/>
    <n v="0.21290000000000001"/>
  </r>
  <r>
    <x v="7"/>
    <n v="2"/>
    <n v="1957.0833333333333"/>
    <n v="19.744642857142857"/>
    <n v="0"/>
    <n v="214.4"/>
    <n v="0.54435562279019367"/>
    <n v="0"/>
    <n v="0.21290000000000001"/>
  </r>
  <r>
    <x v="7"/>
    <n v="3"/>
    <n v="1957.1666666666667"/>
    <n v="16.711290322580648"/>
    <n v="10.9"/>
    <n v="176.59999999999994"/>
    <n v="0.4116096461972289"/>
    <n v="6.172140430351078E-2"/>
    <n v="0.26940018241247476"/>
  </r>
  <r>
    <x v="7"/>
    <n v="4"/>
    <n v="1957.25"/>
    <n v="14.026666666666667"/>
    <n v="20.000000000000004"/>
    <n v="104.19999999999997"/>
    <n v="0.30572877663255782"/>
    <n v="0.19193857965451064"/>
    <n v="0.3825708677023737"/>
  </r>
  <r>
    <x v="7"/>
    <n v="5"/>
    <n v="1957.3333333333333"/>
    <n v="11.404838709677417"/>
    <n v="27.900000000000002"/>
    <n v="62.799999999999969"/>
    <n v="0.21802647839651937"/>
    <n v="0.44426751592356711"/>
    <n v="0.57857581418110293"/>
  </r>
  <r>
    <x v="7"/>
    <n v="6"/>
    <n v="1957.4166666666667"/>
    <n v="12.99"/>
    <n v="64.8"/>
    <n v="41.599999999999987"/>
    <n v="0.26901703057761295"/>
    <n v="1.25"/>
    <n v="0.99874375000000026"/>
  </r>
  <r>
    <x v="7"/>
    <n v="7"/>
    <n v="1957.5"/>
    <n v="7.2903225806451601"/>
    <n v="62.899999999999991"/>
    <n v="45.600000000000009"/>
    <n v="0.11602881786193571"/>
    <n v="1.25"/>
    <n v="0.99874375000000026"/>
  </r>
  <r>
    <x v="7"/>
    <n v="8"/>
    <n v="1957.5833333333333"/>
    <n v="8.8645161290322569"/>
    <n v="43.699999999999996"/>
    <n v="64.800000000000011"/>
    <n v="0.14991121440661434"/>
    <n v="0.67438271604938249"/>
    <n v="0.73053691962924849"/>
  </r>
  <r>
    <x v="7"/>
    <n v="9"/>
    <n v="1957.6666666666667"/>
    <n v="10.093333333333332"/>
    <n v="21.2"/>
    <n v="91.600000000000009"/>
    <n v="0.18075403434971937"/>
    <n v="0.23144104803493448"/>
    <n v="0.4152843824488473"/>
  </r>
  <r>
    <x v="7"/>
    <n v="10"/>
    <n v="1957.75"/>
    <n v="14.082258064516129"/>
    <n v="35.799999999999997"/>
    <n v="140.00000000000006"/>
    <n v="0.30776884026171553"/>
    <n v="0.25571428571428562"/>
    <n v="0.43501244224489793"/>
  </r>
  <r>
    <x v="7"/>
    <n v="11"/>
    <n v="1957.8333333333333"/>
    <n v="15.56"/>
    <n v="17.900000000000002"/>
    <n v="189.99999999999994"/>
    <n v="0.36447028280408522"/>
    <n v="9.4210526315789508E-2"/>
    <n v="0.29840236473684217"/>
  </r>
  <r>
    <x v="7"/>
    <n v="12"/>
    <n v="1957.9166666666667"/>
    <n v="20.182258064516123"/>
    <n v="14.8"/>
    <n v="233.00000000000006"/>
    <n v="0.5640671750081524"/>
    <n v="6.351931330472102E-2"/>
    <n v="0.27101844329422164"/>
  </r>
  <r>
    <x v="8"/>
    <n v="1"/>
    <n v="1958"/>
    <n v="19.912903225806453"/>
    <n v="1.3"/>
    <n v="253.80000000000007"/>
    <n v="0.55192844445979583"/>
    <n v="5.1221434200157592E-3"/>
    <n v="0.21765879919160983"/>
  </r>
  <r>
    <x v="8"/>
    <n v="2"/>
    <n v="1958.0833333333333"/>
    <n v="20.487500000000001"/>
    <n v="2.2999999999999998"/>
    <n v="214.4"/>
    <n v="0.57783684782142164"/>
    <n v="1.0727611940298507E-2"/>
    <n v="0.22285212818399841"/>
  </r>
  <r>
    <x v="8"/>
    <n v="3"/>
    <n v="1958.1666666666667"/>
    <n v="17.42258064516129"/>
    <n v="41.4"/>
    <n v="176.59999999999994"/>
    <n v="0.44181264872670545"/>
    <n v="0.23442808607021526"/>
    <n v="0.41772743837607057"/>
  </r>
  <r>
    <x v="8"/>
    <n v="4"/>
    <n v="1958.25"/>
    <n v="15.803333333333331"/>
    <n v="16.600000000000001"/>
    <n v="104.19999999999997"/>
    <n v="0.37423454036231113"/>
    <n v="0.15930902111324383"/>
    <n v="0.35498114175824586"/>
  </r>
  <r>
    <x v="8"/>
    <n v="5"/>
    <n v="1958.3333333333333"/>
    <n v="13.332258064516127"/>
    <n v="102.29999999999998"/>
    <n v="62.799999999999969"/>
    <n v="0.28085312524046452"/>
    <n v="1.25"/>
    <n v="0.99874375000000026"/>
  </r>
  <r>
    <x v="8"/>
    <n v="6"/>
    <n v="1958.4166666666667"/>
    <n v="7.4366666666666648"/>
    <n v="8.6"/>
    <n v="41.599999999999987"/>
    <n v="0.11891989244618714"/>
    <n v="0.20673076923076927"/>
    <n v="0.39490904909393493"/>
  </r>
  <r>
    <x v="8"/>
    <n v="7"/>
    <n v="1958.5"/>
    <n v="8.3532258064516132"/>
    <n v="77.099999999999994"/>
    <n v="45.600000000000009"/>
    <n v="0.13822506641455862"/>
    <n v="1.25"/>
    <n v="0.99874375000000026"/>
  </r>
  <r>
    <x v="8"/>
    <n v="8"/>
    <n v="1958.5833333333333"/>
    <n v="9.6903225806451605"/>
    <n v="74.799999999999983"/>
    <n v="64.800000000000011"/>
    <n v="0.17020561017819383"/>
    <n v="1.1543209876543206"/>
    <n v="0.96524295458009446"/>
  </r>
  <r>
    <x v="8"/>
    <n v="9"/>
    <n v="1958.6666666666667"/>
    <n v="9.5383333333333322"/>
    <n v="77.499999999999986"/>
    <n v="91.600000000000009"/>
    <n v="0.16633757745113417"/>
    <n v="0.84606986899563297"/>
    <n v="0.82726800106309939"/>
  </r>
  <r>
    <x v="8"/>
    <n v="10"/>
    <n v="1958.75"/>
    <n v="12.758064516129028"/>
    <n v="74.199999999999989"/>
    <n v="140.00000000000006"/>
    <n v="0.26115966573749483"/>
    <n v="0.52999999999999969"/>
    <n v="0.63817782999999983"/>
  </r>
  <r>
    <x v="8"/>
    <n v="11"/>
    <n v="1958.8333333333333"/>
    <n v="16.818333333333335"/>
    <n v="12.3"/>
    <n v="189.99999999999994"/>
    <n v="0.4161067333279202"/>
    <n v="6.4736842105263176E-2"/>
    <n v="0.27211342999999999"/>
  </r>
  <r>
    <x v="8"/>
    <n v="12"/>
    <n v="1958.9166666666667"/>
    <n v="16.975806451612904"/>
    <n v="11.700000000000001"/>
    <n v="233.00000000000006"/>
    <n v="0.42275461275720033"/>
    <n v="5.0214592274678102E-2"/>
    <n v="0.25900619596971763"/>
  </r>
  <r>
    <x v="9"/>
    <n v="1"/>
    <n v="1959"/>
    <n v="22.711290322580648"/>
    <n v="4.8"/>
    <n v="253.80000000000007"/>
    <n v="0.67732612399403125"/>
    <n v="1.8912529550827416E-2"/>
    <n v="0.23040801714646592"/>
  </r>
  <r>
    <x v="9"/>
    <n v="2"/>
    <n v="1959.0833333333333"/>
    <n v="20.310714285714287"/>
    <n v="23.900000000000002"/>
    <n v="214.4"/>
    <n v="0.56986086353462462"/>
    <n v="0.11147388059701493"/>
    <n v="0.3136056545122452"/>
  </r>
  <r>
    <x v="9"/>
    <n v="3"/>
    <n v="1959.1666666666667"/>
    <n v="19.479032258064514"/>
    <n v="24.7"/>
    <n v="176.59999999999994"/>
    <n v="0.53242325491549569"/>
    <n v="0.13986409966024921"/>
    <n v="0.33829526942793864"/>
  </r>
  <r>
    <x v="9"/>
    <n v="4"/>
    <n v="1959.25"/>
    <n v="14.993333333333334"/>
    <n v="3.5999999999999996"/>
    <n v="104.19999999999997"/>
    <n v="0.34218264219603972"/>
    <n v="3.4548944337811908E-2"/>
    <n v="0.24475286010587938"/>
  </r>
  <r>
    <x v="9"/>
    <n v="5"/>
    <n v="1959.3333333333333"/>
    <n v="11.206451612903225"/>
    <n v="11.3"/>
    <n v="62.799999999999969"/>
    <n v="0.21209954429735592"/>
    <n v="0.17993630573248418"/>
    <n v="0.37248215723761624"/>
  </r>
  <r>
    <x v="9"/>
    <n v="6"/>
    <n v="1959.4166666666667"/>
    <n v="9.0549999999999997"/>
    <n v="11.200000000000001"/>
    <n v="41.599999999999987"/>
    <n v="0.15443591145622554"/>
    <n v="0.26923076923076933"/>
    <n v="0.44587470414201191"/>
  </r>
  <r>
    <x v="9"/>
    <n v="7"/>
    <n v="1959.5"/>
    <n v="8.0080645161290338"/>
    <n v="27.400000000000006"/>
    <n v="45.600000000000009"/>
    <n v="0.13070995605462871"/>
    <n v="0.60087719298245612"/>
    <n v="0.68477386695906428"/>
  </r>
  <r>
    <x v="9"/>
    <n v="8"/>
    <n v="1959.5833333333333"/>
    <n v="11.254838709677419"/>
    <n v="53"/>
    <n v="64.800000000000011"/>
    <n v="0.21353568000205517"/>
    <n v="0.81790123456790109"/>
    <n v="0.81237288427831111"/>
  </r>
  <r>
    <x v="9"/>
    <n v="9"/>
    <n v="1959.6666666666667"/>
    <n v="11.276666666666666"/>
    <n v="30.7"/>
    <n v="91.600000000000009"/>
    <n v="0.21418553529249817"/>
    <n v="0.33515283842794757"/>
    <n v="0.49758807791136705"/>
  </r>
  <r>
    <x v="9"/>
    <n v="10"/>
    <n v="1959.75"/>
    <n v="14.148387096774192"/>
    <n v="39.299999999999997"/>
    <n v="140.00000000000006"/>
    <n v="0.31020479567139908"/>
    <n v="0.28071428571428558"/>
    <n v="0.45503393688775501"/>
  </r>
  <r>
    <x v="9"/>
    <n v="11"/>
    <n v="1959.8333333333333"/>
    <n v="19.980000000000004"/>
    <n v="9.3999999999999986"/>
    <n v="189.99999999999994"/>
    <n v="0.55495062954817653"/>
    <n v="4.9473684210526322E-2"/>
    <n v="0.25833475157894736"/>
  </r>
  <r>
    <x v="9"/>
    <n v="12"/>
    <n v="1959.9166666666667"/>
    <n v="16.372580645161293"/>
    <n v="41.8"/>
    <n v="233.00000000000006"/>
    <n v="0.39750132690377893"/>
    <n v="0.17939914163090123"/>
    <n v="0.37202900970730712"/>
  </r>
  <r>
    <x v="10"/>
    <n v="1"/>
    <n v="1960"/>
    <n v="23.277419354838713"/>
    <n v="6.6"/>
    <n v="253.80000000000007"/>
    <n v="0.70201904241716007"/>
    <n v="2.6004728132387699E-2"/>
    <n v="0.23692902044945202"/>
  </r>
  <r>
    <x v="10"/>
    <n v="2"/>
    <n v="1960.0833333333333"/>
    <n v="18.725862068965519"/>
    <n v="49.100000000000009"/>
    <n v="220.8"/>
    <n v="0.49880135116724639"/>
    <n v="0.22237318840579712"/>
    <n v="0.40784153200729234"/>
  </r>
  <r>
    <x v="10"/>
    <n v="3"/>
    <n v="1960.1666666666667"/>
    <n v="19.92903225806451"/>
    <n v="25.2"/>
    <n v="176.59999999999994"/>
    <n v="0.5526548185398299"/>
    <n v="0.1426953567383919"/>
    <n v="0.34073614825911364"/>
  </r>
  <r>
    <x v="10"/>
    <n v="4"/>
    <n v="1960.25"/>
    <n v="13.511666666666665"/>
    <n v="70.2"/>
    <n v="104.19999999999997"/>
    <n v="0.2871707586763757"/>
    <n v="0.67370441458733221"/>
    <n v="0.73012654278461997"/>
  </r>
  <r>
    <x v="10"/>
    <n v="5"/>
    <n v="1960.3333333333333"/>
    <n v="9.7661290322580623"/>
    <n v="179.7"/>
    <n v="62.799999999999969"/>
    <n v="0.17215735548424865"/>
    <n v="1.25"/>
    <n v="0.99874375000000026"/>
  </r>
  <r>
    <x v="10"/>
    <n v="6"/>
    <n v="1960.4166666666667"/>
    <n v="8.0600000000000023"/>
    <n v="26.900000000000006"/>
    <n v="41.599999999999987"/>
    <n v="0.13182165009260055"/>
    <n v="0.64663461538461575"/>
    <n v="0.71356788727348397"/>
  </r>
  <r>
    <x v="10"/>
    <n v="7"/>
    <n v="1960.5"/>
    <n v="8.0387096774193534"/>
    <n v="54.9"/>
    <n v="45.600000000000009"/>
    <n v="0.13136511023385297"/>
    <n v="1.2039473684210524"/>
    <n v="0.98317047697368432"/>
  </r>
  <r>
    <x v="10"/>
    <n v="8"/>
    <n v="1960.5833333333333"/>
    <n v="8.1758064516129032"/>
    <n v="59.79999999999999"/>
    <n v="64.800000000000011"/>
    <n v="0.13432480989475462"/>
    <n v="0.92283950617283916"/>
    <n v="0.86591860901539397"/>
  </r>
  <r>
    <x v="10"/>
    <n v="9"/>
    <n v="1960.6666666666667"/>
    <n v="10.293333333333335"/>
    <n v="79.999999999999986"/>
    <n v="91.600000000000009"/>
    <n v="0.18614670505742986"/>
    <n v="0.87336244541484698"/>
    <n v="0.8413346217654124"/>
  </r>
  <r>
    <x v="10"/>
    <n v="10"/>
    <n v="1960.75"/>
    <n v="14.103225806451613"/>
    <n v="13.799999999999999"/>
    <n v="140.00000000000006"/>
    <n v="0.30854013789941448"/>
    <n v="9.8571428571428518E-2"/>
    <n v="0.30225645040816324"/>
  </r>
  <r>
    <x v="10"/>
    <n v="11"/>
    <n v="1960.8333333333333"/>
    <n v="14.041666666666668"/>
    <n v="32.5"/>
    <n v="189.99999999999994"/>
    <n v="0.30627854163409846"/>
    <n v="0.17105263157894743"/>
    <n v="0.36497006578947372"/>
  </r>
  <r>
    <x v="10"/>
    <n v="12"/>
    <n v="1960.9166666666667"/>
    <n v="21.091935483870966"/>
    <n v="0.8"/>
    <n v="233.00000000000006"/>
    <n v="0.60509483080682469"/>
    <n v="3.4334763948497848E-3"/>
    <n v="0.21609131846230362"/>
  </r>
  <r>
    <x v="11"/>
    <n v="1"/>
    <n v="1961"/>
    <n v="23.464516129032258"/>
    <n v="1.6"/>
    <n v="253.80000000000007"/>
    <n v="0.71008808079347818"/>
    <n v="6.3041765169424731E-3"/>
    <n v="0.21875518551430395"/>
  </r>
  <r>
    <x v="11"/>
    <n v="2"/>
    <n v="1961.0833333333333"/>
    <n v="21.110714285714284"/>
    <n v="18.7"/>
    <n v="214.4"/>
    <n v="0.60594063777645923"/>
    <n v="8.7220149253731338E-2"/>
    <n v="0.29220525022537736"/>
  </r>
  <r>
    <x v="11"/>
    <n v="3"/>
    <n v="1961.1666666666667"/>
    <n v="18.803225806451611"/>
    <n v="8.1"/>
    <n v="176.59999999999994"/>
    <n v="0.502236731497678"/>
    <n v="4.586636466591168E-2"/>
    <n v="0.25506185059042774"/>
  </r>
  <r>
    <x v="11"/>
    <n v="4"/>
    <n v="1961.25"/>
    <n v="16.056666666666661"/>
    <n v="131.70000000000002"/>
    <n v="104.19999999999997"/>
    <n v="0.38451751498822345"/>
    <n v="1.25"/>
    <n v="0.99874375000000026"/>
  </r>
  <r>
    <x v="11"/>
    <n v="5"/>
    <n v="1961.3333333333333"/>
    <n v="11.45967741935484"/>
    <n v="25.9"/>
    <n v="62.799999999999969"/>
    <n v="0.2196828932624954"/>
    <n v="0.41242038216560528"/>
    <n v="0.55553182659539946"/>
  </r>
  <r>
    <x v="11"/>
    <n v="6"/>
    <n v="1961.4166666666667"/>
    <n v="9.7849999999999984"/>
    <n v="51.2"/>
    <n v="41.599999999999987"/>
    <n v="0.17264554782535471"/>
    <n v="1.2307692307692313"/>
    <n v="0.99236508875739682"/>
  </r>
  <r>
    <x v="11"/>
    <n v="7"/>
    <n v="1961.5"/>
    <n v="8.2096774193548381"/>
    <n v="51.399999999999991"/>
    <n v="45.600000000000009"/>
    <n v="0.13506328718152616"/>
    <n v="1.12719298245614"/>
    <n v="0.95494053362573106"/>
  </r>
  <r>
    <x v="11"/>
    <n v="8"/>
    <n v="1961.5833333333333"/>
    <n v="8.564516129032258"/>
    <n v="50.699999999999989"/>
    <n v="64.800000000000011"/>
    <n v="0.14297367698393607"/>
    <n v="0.78240740740740711"/>
    <n v="0.79305907707475976"/>
  </r>
  <r>
    <x v="11"/>
    <n v="9"/>
    <n v="1961.6666666666667"/>
    <n v="12.573333333333336"/>
    <n v="36.299999999999997"/>
    <n v="91.600000000000009"/>
    <n v="0.25499720576396628"/>
    <n v="0.39628820960698685"/>
    <n v="0.54367212093114159"/>
  </r>
  <r>
    <x v="11"/>
    <n v="10"/>
    <n v="1961.75"/>
    <n v="15.517741935483871"/>
    <n v="14.2"/>
    <n v="140.00000000000006"/>
    <n v="0.36278616377978407"/>
    <n v="0.10142857142857138"/>
    <n v="0.30477656469387748"/>
  </r>
  <r>
    <x v="11"/>
    <n v="11"/>
    <n v="1961.8333333333333"/>
    <n v="16.981666666666662"/>
    <n v="48.599999999999994"/>
    <n v="189.99999999999994"/>
    <n v="0.42300273074852585"/>
    <n v="0.25578947368421057"/>
    <n v="0.43507310947368422"/>
  </r>
  <r>
    <x v="11"/>
    <n v="12"/>
    <n v="1961.9166666666667"/>
    <n v="19.62096774193548"/>
    <n v="12.5"/>
    <n v="233.00000000000006"/>
    <n v="0.5387958873600025"/>
    <n v="5.3648068669527885E-2"/>
    <n v="0.26211430906813538"/>
  </r>
  <r>
    <x v="12"/>
    <n v="1"/>
    <n v="1962"/>
    <n v="21.595161290322583"/>
    <n v="34.400000000000006"/>
    <n v="253.80000000000007"/>
    <n v="0.627716493591985"/>
    <n v="0.13553979511426317"/>
    <n v="0.33455974039361358"/>
  </r>
  <r>
    <x v="12"/>
    <n v="2"/>
    <n v="1962.0833333333333"/>
    <n v="20.164285714285715"/>
    <n v="6.6999999999999993"/>
    <n v="214.4"/>
    <n v="0.56325676795491331"/>
    <n v="3.1249999999999997E-2"/>
    <n v="0.24173623046875001"/>
  </r>
  <r>
    <x v="12"/>
    <n v="3"/>
    <n v="1962.1666666666667"/>
    <n v="18.930645161290325"/>
    <n v="40.299999999999997"/>
    <n v="176.59999999999994"/>
    <n v="0.50790496532625706"/>
    <n v="0.2281993204983013"/>
    <n v="0.41262814728051833"/>
  </r>
  <r>
    <x v="12"/>
    <n v="4"/>
    <n v="1962.25"/>
    <n v="15.113333333333335"/>
    <n v="1.8"/>
    <n v="104.19999999999997"/>
    <n v="0.3468480739333929"/>
    <n v="1.7274472168905954E-2"/>
    <n v="0.22889843575583646"/>
  </r>
  <r>
    <x v="12"/>
    <n v="5"/>
    <n v="1962.3333333333333"/>
    <n v="10.480645161290321"/>
    <n v="88.999999999999972"/>
    <n v="62.799999999999969"/>
    <n v="0.1912923648343331"/>
    <n v="1.25"/>
    <n v="0.99874375000000026"/>
  </r>
  <r>
    <x v="12"/>
    <n v="6"/>
    <n v="1962.4166666666667"/>
    <n v="11.354999999999999"/>
    <n v="45.599999999999994"/>
    <n v="41.599999999999987"/>
    <n v="0.21652787456856326"/>
    <n v="1.0961538461538463"/>
    <n v="0.94271712278106534"/>
  </r>
  <r>
    <x v="12"/>
    <n v="7"/>
    <n v="1962.5"/>
    <n v="9.1516129032258071"/>
    <n v="44.699999999999996"/>
    <n v="45.600000000000009"/>
    <n v="0.15676655382156485"/>
    <n v="0.98026315789473661"/>
    <n v="0.89296981907894735"/>
  </r>
  <r>
    <x v="12"/>
    <n v="8"/>
    <n v="1962.5833333333333"/>
    <n v="9.5548387096774192"/>
    <n v="50.499999999999986"/>
    <n v="64.800000000000011"/>
    <n v="0.16675471605220651"/>
    <n v="0.77932098765432067"/>
    <n v="0.7913508828208351"/>
  </r>
  <r>
    <x v="12"/>
    <n v="9"/>
    <n v="1962.6666666666667"/>
    <n v="11.336666666666666"/>
    <n v="23.2"/>
    <n v="91.600000000000009"/>
    <n v="0.21597823484859532"/>
    <n v="0.25327510917030566"/>
    <n v="0.43304285387387725"/>
  </r>
  <r>
    <x v="12"/>
    <n v="10"/>
    <n v="1962.75"/>
    <n v="12.822580645161292"/>
    <n v="99.1"/>
    <n v="140.00000000000006"/>
    <n v="0.26333192070477351"/>
    <n v="0.70785714285714252"/>
    <n v="0.75051330341836719"/>
  </r>
  <r>
    <x v="12"/>
    <n v="11"/>
    <n v="1962.8333333333333"/>
    <n v="17.815000000000001"/>
    <n v="12.9"/>
    <n v="189.99999999999994"/>
    <n v="0.45877261859169138"/>
    <n v="6.7894736842105285E-2"/>
    <n v="0.27495015421052632"/>
  </r>
  <r>
    <x v="12"/>
    <n v="12"/>
    <n v="1962.9166666666667"/>
    <n v="18.20967741935484"/>
    <n v="47.199999999999996"/>
    <n v="233.00000000000006"/>
    <n v="0.47601407651454641"/>
    <n v="0.20257510729613726"/>
    <n v="0.39145347285822163"/>
  </r>
  <r>
    <x v="13"/>
    <n v="1"/>
    <n v="1963"/>
    <n v="19.722580645161294"/>
    <n v="36.799999999999997"/>
    <n v="253.80000000000007"/>
    <n v="0.54336339671212497"/>
    <n v="0.14499605988967687"/>
    <n v="0.34271677772872039"/>
  </r>
  <r>
    <x v="13"/>
    <n v="2"/>
    <n v="1963.0833333333333"/>
    <n v="20.787500000000001"/>
    <n v="5.3"/>
    <n v="214.4"/>
    <n v="0.59137166175701295"/>
    <n v="2.4720149253731342E-2"/>
    <n v="0.23574969985224298"/>
  </r>
  <r>
    <x v="13"/>
    <n v="3"/>
    <n v="1963.1666666666667"/>
    <n v="18.53064516129032"/>
    <n v="2.1"/>
    <n v="176.59999999999994"/>
    <n v="0.49015475092710642"/>
    <n v="1.1891279728199325E-2"/>
    <n v="0.22392833709979235"/>
  </r>
  <r>
    <x v="13"/>
    <n v="4"/>
    <n v="1963.25"/>
    <n v="14.215000000000003"/>
    <n v="82.5"/>
    <n v="104.19999999999997"/>
    <n v="0.31266861341297425"/>
    <n v="0.79174664107485626"/>
    <n v="0.79819992014839336"/>
  </r>
  <r>
    <x v="13"/>
    <n v="5"/>
    <n v="1963.3333333333333"/>
    <n v="12.32258064516129"/>
    <n v="97.59999999999998"/>
    <n v="62.799999999999969"/>
    <n v="0.24676954513894436"/>
    <n v="1.25"/>
    <n v="0.99874375000000026"/>
  </r>
  <r>
    <x v="13"/>
    <n v="6"/>
    <n v="1963.4166666666667"/>
    <n v="9.6400000000000023"/>
    <n v="113.79999999999998"/>
    <n v="41.599999999999987"/>
    <n v="0.16891826402928239"/>
    <n v="1.25"/>
    <n v="0.99874375000000026"/>
  </r>
  <r>
    <x v="13"/>
    <n v="7"/>
    <n v="1963.5"/>
    <n v="8.619354838709679"/>
    <n v="106.09999999999998"/>
    <n v="45.600000000000009"/>
    <n v="0.14422466981095269"/>
    <n v="1.25"/>
    <n v="0.99874375000000026"/>
  </r>
  <r>
    <x v="13"/>
    <n v="8"/>
    <n v="1963.5833333333333"/>
    <n v="9.3112903225806463"/>
    <n v="67.09999999999998"/>
    <n v="64.800000000000011"/>
    <n v="0.16067142935737588"/>
    <n v="1.0354938271604934"/>
    <n v="0.9174865938404968"/>
  </r>
  <r>
    <x v="13"/>
    <n v="9"/>
    <n v="1963.6666666666667"/>
    <n v="11.848333333333334"/>
    <n v="58.79999999999999"/>
    <n v="91.600000000000009"/>
    <n v="0.23164575999829931"/>
    <n v="0.6419213973799125"/>
    <n v="0.71064865467859106"/>
  </r>
  <r>
    <x v="13"/>
    <n v="10"/>
    <n v="1963.75"/>
    <n v="15.025806451612901"/>
    <n v="17.7"/>
    <n v="140.00000000000006"/>
    <n v="0.34344220755101545"/>
    <n v="0.12642857142857136"/>
    <n v="0.32665951647959179"/>
  </r>
  <r>
    <x v="13"/>
    <n v="11"/>
    <n v="1963.8333333333333"/>
    <n v="17.478333333333335"/>
    <n v="11.100000000000001"/>
    <n v="189.99999999999994"/>
    <n v="0.44421023459207648"/>
    <n v="5.8421052631578971E-2"/>
    <n v="0.26642554368421056"/>
  </r>
  <r>
    <x v="13"/>
    <n v="12"/>
    <n v="1963.9166666666667"/>
    <n v="19.77741935483871"/>
    <n v="0.8"/>
    <n v="233.00000000000006"/>
    <n v="0.54583003937254926"/>
    <n v="3.4334763948497848E-3"/>
    <n v="0.21609131846230362"/>
  </r>
  <r>
    <x v="14"/>
    <n v="1"/>
    <n v="1964"/>
    <n v="19.258064516129032"/>
    <n v="15.400000000000002"/>
    <n v="253.80000000000007"/>
    <n v="0.52252214762795723"/>
    <n v="6.0677698975571306E-2"/>
    <n v="0.26846004908216231"/>
  </r>
  <r>
    <x v="14"/>
    <n v="2"/>
    <n v="1964.0833333333333"/>
    <n v="18.929310344827588"/>
    <n v="25.700000000000003"/>
    <n v="220.8"/>
    <n v="0.5078455234516831"/>
    <n v="0.11639492753623189"/>
    <n v="0.31791312197657395"/>
  </r>
  <r>
    <x v="14"/>
    <n v="3"/>
    <n v="1964.1666666666667"/>
    <n v="17.92258064516129"/>
    <n v="9.6999999999999993"/>
    <n v="176.59999999999994"/>
    <n v="0.46345498852728123"/>
    <n v="5.4926387315968307E-2"/>
    <n v="0.26327003821395456"/>
  </r>
  <r>
    <x v="14"/>
    <n v="4"/>
    <n v="1964.25"/>
    <n v="15.074999999999999"/>
    <n v="53.300000000000004"/>
    <n v="104.19999999999997"/>
    <n v="0.34535449149116937"/>
    <n v="0.51151631477927084"/>
    <n v="0.62562773834829688"/>
  </r>
  <r>
    <x v="14"/>
    <n v="5"/>
    <n v="1964.3333333333333"/>
    <n v="11.201612903225806"/>
    <n v="25.300000000000004"/>
    <n v="62.799999999999969"/>
    <n v="0.21195626667606171"/>
    <n v="0.4028662420382168"/>
    <n v="0.54852318324272809"/>
  </r>
  <r>
    <x v="14"/>
    <n v="6"/>
    <n v="1964.4166666666667"/>
    <n v="9.6116666666666664"/>
    <n v="38.4"/>
    <n v="41.599999999999987"/>
    <n v="0.16819634951912851"/>
    <n v="0.92307692307692335"/>
    <n v="0.86603372781065102"/>
  </r>
  <r>
    <x v="14"/>
    <n v="7"/>
    <n v="1964.5"/>
    <n v="9.5596774193548395"/>
    <n v="92.399999999999977"/>
    <n v="45.600000000000009"/>
    <n v="0.1668771386901392"/>
    <n v="1.25"/>
    <n v="0.99874375000000026"/>
  </r>
  <r>
    <x v="14"/>
    <n v="8"/>
    <n v="1964.5833333333333"/>
    <n v="9.6548387096774189"/>
    <n v="43.099999999999994"/>
    <n v="64.800000000000011"/>
    <n v="0.16929717952099307"/>
    <n v="0.6651234567901233"/>
    <n v="0.72491583480986121"/>
  </r>
  <r>
    <x v="14"/>
    <n v="9"/>
    <n v="1964.6666666666667"/>
    <n v="11.275000000000002"/>
    <n v="81.199999999999989"/>
    <n v="91.600000000000009"/>
    <n v="0.21413587199884135"/>
    <n v="0.88646288209606972"/>
    <n v="0.84795891192006267"/>
  </r>
  <r>
    <x v="14"/>
    <n v="10"/>
    <n v="1964.75"/>
    <n v="12.298387096774194"/>
    <n v="81.499999999999986"/>
    <n v="140.00000000000006"/>
    <n v="0.24598412155163119"/>
    <n v="0.58214285714285685"/>
    <n v="0.67269326913265293"/>
  </r>
  <r>
    <x v="14"/>
    <n v="11"/>
    <n v="1964.8333333333333"/>
    <n v="16.363333333333333"/>
    <n v="50.199999999999996"/>
    <n v="189.99999999999994"/>
    <n v="0.3971188177325769"/>
    <n v="0.26421052631578951"/>
    <n v="0.44185057473684208"/>
  </r>
  <r>
    <x v="14"/>
    <n v="12"/>
    <n v="1964.9166666666667"/>
    <n v="15.716129032258069"/>
    <n v="22.3"/>
    <n v="233.00000000000006"/>
    <n v="0.37072235491733196"/>
    <n v="9.5708154506437743E-2"/>
    <n v="0.29972697586988156"/>
  </r>
  <r>
    <x v="15"/>
    <n v="1"/>
    <n v="1965"/>
    <n v="19.480645161290322"/>
    <n v="0.5"/>
    <n v="253.80000000000007"/>
    <n v="0.53249561873667461"/>
    <n v="1.9700551615445226E-3"/>
    <n v="0.21473180580317086"/>
  </r>
  <r>
    <x v="15"/>
    <n v="2"/>
    <n v="1965.0833333333333"/>
    <n v="22.455357142857139"/>
    <n v="0"/>
    <n v="214.4"/>
    <n v="0.66604404601967193"/>
    <n v="0"/>
    <n v="0.21290000000000001"/>
  </r>
  <r>
    <x v="15"/>
    <n v="3"/>
    <n v="1965.1666666666667"/>
    <n v="18.240322580645163"/>
    <n v="10.6"/>
    <n v="176.59999999999994"/>
    <n v="0.47735982798394022"/>
    <n v="6.002265005662516E-2"/>
    <n v="0.26786973536884578"/>
  </r>
  <r>
    <x v="15"/>
    <n v="4"/>
    <n v="1965.25"/>
    <n v="13.139999999999997"/>
    <n v="19.600000000000001"/>
    <n v="104.19999999999997"/>
    <n v="0.27416922626718143"/>
    <n v="0.1880998080614204"/>
    <n v="0.37935168637015054"/>
  </r>
  <r>
    <x v="15"/>
    <n v="5"/>
    <n v="1965.3333333333333"/>
    <n v="12.55967741935484"/>
    <n v="73.59999999999998"/>
    <n v="62.799999999999969"/>
    <n v="0.25454504991631516"/>
    <n v="1.1719745222929938"/>
    <n v="0.97175648910706336"/>
  </r>
  <r>
    <x v="15"/>
    <n v="6"/>
    <n v="1965.4166666666667"/>
    <n v="9.0250000000000004"/>
    <n v="28"/>
    <n v="41.599999999999987"/>
    <n v="0.15371710519091697"/>
    <n v="0.67307692307692324"/>
    <n v="0.72974670857988178"/>
  </r>
  <r>
    <x v="15"/>
    <n v="7"/>
    <n v="1965.5"/>
    <n v="8.5096774193548388"/>
    <n v="40.199999999999996"/>
    <n v="45.600000000000009"/>
    <n v="0.14173033318834916"/>
    <n v="0.8815789473684208"/>
    <n v="0.84549901315789466"/>
  </r>
  <r>
    <x v="15"/>
    <n v="8"/>
    <n v="1965.5833333333333"/>
    <n v="9.5080645161290303"/>
    <n v="70.2"/>
    <n v="64.800000000000011"/>
    <n v="0.16557443949445264"/>
    <n v="1.0833333333333333"/>
    <n v="0.93753263888888894"/>
  </r>
  <r>
    <x v="15"/>
    <n v="9"/>
    <n v="1965.6666666666667"/>
    <n v="12.061666666666664"/>
    <n v="29.900000000000002"/>
    <n v="91.600000000000009"/>
    <n v="0.23837778845149024"/>
    <n v="0.32641921397379914"/>
    <n v="0.49085739962529323"/>
  </r>
  <r>
    <x v="15"/>
    <n v="10"/>
    <n v="1965.75"/>
    <n v="16.562903225806455"/>
    <n v="10.5"/>
    <n v="140.00000000000006"/>
    <n v="0.40540572656147417"/>
    <n v="7.4999999999999969E-2"/>
    <n v="0.28131518750000001"/>
  </r>
  <r>
    <x v="15"/>
    <n v="11"/>
    <n v="1965.8333333333333"/>
    <n v="16.556666666666665"/>
    <n v="25.599999999999998"/>
    <n v="189.99999999999994"/>
    <n v="0.40514576228175375"/>
    <n v="0.13473684210526318"/>
    <n v="0.33386512000000007"/>
  </r>
  <r>
    <x v="15"/>
    <n v="12"/>
    <n v="1965.9166666666667"/>
    <n v="22.048387096774192"/>
    <n v="25.5"/>
    <n v="233.00000000000006"/>
    <n v="0.64797902762950443"/>
    <n v="0.10944206008583689"/>
    <n v="0.31182376218018382"/>
  </r>
  <r>
    <x v="16"/>
    <n v="1"/>
    <n v="1966"/>
    <n v="22.770967741935483"/>
    <n v="9.6"/>
    <n v="253.80000000000007"/>
    <n v="0.67994697407943705"/>
    <n v="3.7825059101654832E-2"/>
    <n v="0.24774341610359416"/>
  </r>
  <r>
    <x v="16"/>
    <n v="2"/>
    <n v="1966.0833333333333"/>
    <n v="20.255357142857143"/>
    <n v="29.5"/>
    <n v="214.4"/>
    <n v="0.56736385871087225"/>
    <n v="0.13759328358208955"/>
    <n v="0.33633476142636859"/>
  </r>
  <r>
    <x v="16"/>
    <n v="3"/>
    <n v="1966.1666666666667"/>
    <n v="18.29032258064516"/>
    <n v="29.999999999999996"/>
    <n v="176.59999999999994"/>
    <n v="0.47955757118628012"/>
    <n v="0.16987542468856176"/>
    <n v="0.36397175425073336"/>
  </r>
  <r>
    <x v="16"/>
    <n v="4"/>
    <n v="1966.25"/>
    <n v="14.255000000000003"/>
    <n v="5.0999999999999996"/>
    <n v="104.19999999999997"/>
    <n v="0.3141529141228831"/>
    <n v="4.8944337811900197E-2"/>
    <n v="0.25785487168482291"/>
  </r>
  <r>
    <x v="16"/>
    <n v="5"/>
    <n v="1966.3333333333333"/>
    <n v="11.369354838709679"/>
    <n v="40.5"/>
    <n v="62.799999999999969"/>
    <n v="0.21695884845958441"/>
    <n v="0.64490445859872647"/>
    <n v="0.71249752297253466"/>
  </r>
  <r>
    <x v="16"/>
    <n v="6"/>
    <n v="1966.4166666666667"/>
    <n v="9.581666666666667"/>
    <n v="60.8"/>
    <n v="41.599999999999987"/>
    <n v="0.16743424971589449"/>
    <n v="1.25"/>
    <n v="0.99874375000000026"/>
  </r>
  <r>
    <x v="16"/>
    <n v="7"/>
    <n v="1966.5"/>
    <n v="8.3580645161290317"/>
    <n v="85.799999999999983"/>
    <n v="45.600000000000009"/>
    <n v="0.13833254854365193"/>
    <n v="1.25"/>
    <n v="0.99874375000000026"/>
  </r>
  <r>
    <x v="16"/>
    <n v="8"/>
    <n v="1966.5833333333333"/>
    <n v="8.2967741935483854"/>
    <n v="35.099999999999994"/>
    <n v="64.800000000000011"/>
    <n v="0.13697547522103495"/>
    <n v="0.54166666666666652"/>
    <n v="0.64601440972222213"/>
  </r>
  <r>
    <x v="16"/>
    <n v="9"/>
    <n v="1966.6666666666667"/>
    <n v="10.365"/>
    <n v="81.400000000000006"/>
    <n v="91.600000000000009"/>
    <n v="0.18810459885804706"/>
    <n v="0.888646288209607"/>
    <n v="0.8490549078964934"/>
  </r>
  <r>
    <x v="16"/>
    <n v="10"/>
    <n v="1966.75"/>
    <n v="13.277419354838708"/>
    <n v="27.900000000000002"/>
    <n v="140.00000000000006"/>
    <n v="0.27893750785358046"/>
    <n v="0.19928571428571423"/>
    <n v="0.38871231974489795"/>
  </r>
  <r>
    <x v="16"/>
    <n v="11"/>
    <n v="1966.8333333333333"/>
    <n v="17.71833333333333"/>
    <n v="28.700000000000003"/>
    <n v="189.99999999999994"/>
    <n v="0.45457695374839346"/>
    <n v="0.15105263157894744"/>
    <n v="0.34791854578947373"/>
  </r>
  <r>
    <x v="16"/>
    <n v="12"/>
    <n v="1966.9166666666667"/>
    <n v="17.837096774193551"/>
    <n v="72.299999999999983"/>
    <n v="233.00000000000006"/>
    <n v="0.45973326160583539"/>
    <n v="0.3103004291845492"/>
    <n v="0.47833859148262065"/>
  </r>
  <r>
    <x v="17"/>
    <n v="1"/>
    <n v="1967"/>
    <n v="19.667741935483875"/>
    <n v="12.5"/>
    <n v="253.80000000000007"/>
    <n v="0.54089788066188282"/>
    <n v="4.9251379038613069E-2"/>
    <n v="0.2581332369108541"/>
  </r>
  <r>
    <x v="17"/>
    <n v="2"/>
    <n v="1967.0833333333333"/>
    <n v="21.973214285714281"/>
    <n v="23.299999999999997"/>
    <n v="214.4"/>
    <n v="0.64462762613039404"/>
    <n v="0.10867537313432835"/>
    <n v="0.31115086537490949"/>
  </r>
  <r>
    <x v="17"/>
    <n v="3"/>
    <n v="1967.1666666666667"/>
    <n v="17.57741935483871"/>
    <n v="5.0999999999999996"/>
    <n v="176.59999999999994"/>
    <n v="0.44848135364299735"/>
    <n v="2.8878822197055502E-2"/>
    <n v="0.23956472737848042"/>
  </r>
  <r>
    <x v="17"/>
    <n v="4"/>
    <n v="1967.25"/>
    <n v="16.686666666666667"/>
    <n v="2.9"/>
    <n v="104.19999999999997"/>
    <n v="0.41057771153368611"/>
    <n v="2.7831094049904036E-2"/>
    <n v="0.23860436310284741"/>
  </r>
  <r>
    <x v="17"/>
    <n v="5"/>
    <n v="1967.3333333333333"/>
    <n v="11.956451612903223"/>
    <n v="20.5"/>
    <n v="62.799999999999969"/>
    <n v="0.23504297724659423"/>
    <n v="0.32643312101910843"/>
    <n v="0.49086814652724259"/>
  </r>
  <r>
    <x v="17"/>
    <n v="6"/>
    <n v="1967.4166666666667"/>
    <n v="10.584999999999999"/>
    <n v="11.5"/>
    <n v="41.599999999999987"/>
    <n v="0.1941990179679193"/>
    <n v="0.27644230769230776"/>
    <n v="0.45163404851608735"/>
  </r>
  <r>
    <x v="17"/>
    <n v="7"/>
    <n v="1967.5"/>
    <n v="9.1564516129032238"/>
    <n v="56.499999999999986"/>
    <n v="45.600000000000009"/>
    <n v="0.15688391426687226"/>
    <n v="1.2390350877192977"/>
    <n v="0.99512866410818712"/>
  </r>
  <r>
    <x v="17"/>
    <n v="8"/>
    <n v="1967.5833333333333"/>
    <n v="8.5677419354838715"/>
    <n v="36.300000000000004"/>
    <n v="64.800000000000011"/>
    <n v="0.14304705293069531"/>
    <n v="0.56018518518518512"/>
    <n v="0.65831854209533602"/>
  </r>
  <r>
    <x v="17"/>
    <n v="9"/>
    <n v="1967.6666666666667"/>
    <n v="11.221666666666666"/>
    <n v="27.5"/>
    <n v="91.600000000000009"/>
    <n v="0.21255047088754783"/>
    <n v="0.30021834061135366"/>
    <n v="0.4704444994136267"/>
  </r>
  <r>
    <x v="17"/>
    <n v="10"/>
    <n v="1967.75"/>
    <n v="16.03064516129032"/>
    <n v="21.7"/>
    <n v="140.00000000000006"/>
    <n v="0.38345589828245419"/>
    <n v="0.15499999999999994"/>
    <n v="0.35129926749999996"/>
  </r>
  <r>
    <x v="17"/>
    <n v="11"/>
    <n v="1967.8333333333333"/>
    <n v="17.470000000000002"/>
    <n v="0"/>
    <n v="189.99999999999994"/>
    <n v="0.44385160739708907"/>
    <n v="0"/>
    <n v="0.21290000000000001"/>
  </r>
  <r>
    <x v="17"/>
    <n v="12"/>
    <n v="1967.9166666666667"/>
    <n v="18.47258064516129"/>
    <n v="12.5"/>
    <n v="233.00000000000006"/>
    <n v="0.48758939515031224"/>
    <n v="5.3648068669527885E-2"/>
    <n v="0.26211430906813538"/>
  </r>
  <r>
    <x v="18"/>
    <n v="1"/>
    <n v="1968"/>
    <n v="23.17258064516129"/>
    <n v="33.5"/>
    <n v="253.80000000000007"/>
    <n v="0.6974765314056488"/>
    <n v="0.13199369582348303"/>
    <n v="0.33148972561121387"/>
  </r>
  <r>
    <x v="18"/>
    <n v="2"/>
    <n v="1968.0833333333333"/>
    <n v="23.38275862068966"/>
    <n v="34"/>
    <n v="220.8"/>
    <n v="0.70656815285828689"/>
    <n v="0.1539855072463768"/>
    <n v="0.35043112364786816"/>
  </r>
  <r>
    <x v="18"/>
    <n v="3"/>
    <n v="1968.1666666666667"/>
    <n v="19.859677419354842"/>
    <n v="28.599999999999998"/>
    <n v="176.59999999999994"/>
    <n v="0.54953195042924485"/>
    <n v="0.16194790486976221"/>
    <n v="0.35723153090527121"/>
  </r>
  <r>
    <x v="18"/>
    <n v="4"/>
    <n v="1968.25"/>
    <n v="16.988333333333333"/>
    <n v="31.600000000000005"/>
    <n v="104.19999999999997"/>
    <n v="0.42328505570995378"/>
    <n v="0.30326295585412683"/>
    <n v="0.47283354799017113"/>
  </r>
  <r>
    <x v="18"/>
    <n v="5"/>
    <n v="1968.3333333333333"/>
    <n v="10.703225806451615"/>
    <n v="125.40000000000002"/>
    <n v="62.799999999999969"/>
    <n v="0.19752652936727291"/>
    <n v="1.25"/>
    <n v="0.99874375000000026"/>
  </r>
  <r>
    <x v="18"/>
    <n v="6"/>
    <n v="1968.4166666666667"/>
    <n v="9.3433333333333355"/>
    <n v="77.899999999999991"/>
    <n v="41.599999999999987"/>
    <n v="0.16146299068343931"/>
    <n v="1.25"/>
    <n v="0.99874375000000026"/>
  </r>
  <r>
    <x v="18"/>
    <n v="7"/>
    <n v="1968.5"/>
    <n v="7.6145161290322596"/>
    <n v="78.799999999999983"/>
    <n v="45.600000000000009"/>
    <n v="0.12250350450082818"/>
    <n v="1.25"/>
    <n v="0.99874375000000026"/>
  </r>
  <r>
    <x v="18"/>
    <n v="8"/>
    <n v="1968.5833333333333"/>
    <n v="8.6596774193548391"/>
    <n v="101.89999999999999"/>
    <n v="64.800000000000011"/>
    <n v="0.14514940495665504"/>
    <n v="1.25"/>
    <n v="0.99874375000000026"/>
  </r>
  <r>
    <x v="18"/>
    <n v="9"/>
    <n v="1968.6666666666667"/>
    <n v="10.628333333333334"/>
    <n v="33.4"/>
    <n v="91.600000000000009"/>
    <n v="0.19541439691837789"/>
    <n v="0.36462882096069865"/>
    <n v="0.52003234921149488"/>
  </r>
  <r>
    <x v="18"/>
    <n v="10"/>
    <n v="1968.75"/>
    <n v="14.012903225806454"/>
    <n v="83.1"/>
    <n v="140.00000000000006"/>
    <n v="0.30522478684553811"/>
    <n v="0.59357142857142831"/>
    <n v="0.68008298505102016"/>
  </r>
  <r>
    <x v="18"/>
    <n v="11"/>
    <n v="1968.8333333333333"/>
    <n v="14.931666666666668"/>
    <n v="43.79999999999999"/>
    <n v="189.99999999999994"/>
    <n v="0.33979677538357211"/>
    <n v="0.23052631578947369"/>
    <n v="0.4145353747368421"/>
  </r>
  <r>
    <x v="18"/>
    <n v="12"/>
    <n v="1968.9166666666667"/>
    <n v="18.025806451612901"/>
    <n v="35.9"/>
    <n v="233.00000000000006"/>
    <n v="0.46796025788120105"/>
    <n v="0.15407725321888407"/>
    <n v="0.3505096549393063"/>
  </r>
  <r>
    <x v="19"/>
    <n v="1"/>
    <n v="1969"/>
    <n v="22.5"/>
    <n v="19.100000000000001"/>
    <n v="253.80000000000007"/>
    <n v="0.66801672102702003"/>
    <n v="7.5256107171000772E-2"/>
    <n v="0.28154415837504759"/>
  </r>
  <r>
    <x v="19"/>
    <n v="2"/>
    <n v="1969.0833333333333"/>
    <n v="19.851785714285715"/>
    <n v="101.6"/>
    <n v="214.4"/>
    <n v="0.54917669957875059"/>
    <n v="0.47388059701492535"/>
    <n v="0.59956411088215633"/>
  </r>
  <r>
    <x v="19"/>
    <n v="3"/>
    <n v="1969.1666666666667"/>
    <n v="17.533870967741933"/>
    <n v="23.8"/>
    <n v="176.59999999999994"/>
    <n v="0.44660262917925769"/>
    <n v="0.13476783691959235"/>
    <n v="0.33389193883715179"/>
  </r>
  <r>
    <x v="19"/>
    <n v="4"/>
    <n v="1969.25"/>
    <n v="14.581666666666667"/>
    <n v="25.200000000000003"/>
    <n v="104.19999999999997"/>
    <n v="0.32640821921770319"/>
    <n v="0.24184261036468338"/>
    <n v="0.4237730626544996"/>
  </r>
  <r>
    <x v="19"/>
    <n v="5"/>
    <n v="1969.3333333333333"/>
    <n v="10.214516129032258"/>
    <n v="60.699999999999996"/>
    <n v="62.799999999999969"/>
    <n v="0.18400901178476659"/>
    <n v="0.96656050955414052"/>
    <n v="0.88665931858290425"/>
  </r>
  <r>
    <x v="19"/>
    <n v="6"/>
    <n v="1969.4166666666667"/>
    <n v="8.8583333333333325"/>
    <n v="23.5"/>
    <n v="41.599999999999987"/>
    <n v="0.14976591257142505"/>
    <n v="0.56490384615384637"/>
    <n v="0.66142727151904601"/>
  </r>
  <r>
    <x v="19"/>
    <n v="7"/>
    <n v="1969.5"/>
    <n v="9.6161290322580673"/>
    <n v="102.69999999999999"/>
    <n v="45.600000000000009"/>
    <n v="0.16830990880850741"/>
    <n v="1.25"/>
    <n v="0.99874375000000026"/>
  </r>
  <r>
    <x v="19"/>
    <n v="8"/>
    <n v="1969.5833333333333"/>
    <n v="9.9258064516129014"/>
    <n v="27.800000000000004"/>
    <n v="64.800000000000011"/>
    <n v="0.17631759140314604"/>
    <n v="0.42901234567901236"/>
    <n v="0.56759853585581466"/>
  </r>
  <r>
    <x v="19"/>
    <n v="9"/>
    <n v="1969.6666666666667"/>
    <n v="8.9433333333333351"/>
    <n v="59.899999999999984"/>
    <n v="91.600000000000009"/>
    <n v="0.15177209723717441"/>
    <n v="0.65393013100436659"/>
    <n v="0.71806538097576311"/>
  </r>
  <r>
    <x v="19"/>
    <n v="10"/>
    <n v="1969.75"/>
    <n v="15.235483870967741"/>
    <n v="1.1000000000000001"/>
    <n v="140.00000000000006"/>
    <n v="0.35162749429087975"/>
    <n v="7.8571428571428542E-3"/>
    <n v="0.22019460341836736"/>
  </r>
  <r>
    <x v="19"/>
    <n v="11"/>
    <n v="1969.8333333333333"/>
    <n v="16.849999999999998"/>
    <n v="22.200000000000003"/>
    <n v="189.99999999999994"/>
    <n v="0.41744053123855529"/>
    <n v="0.11684210526315794"/>
    <n v="0.31830396421052642"/>
  </r>
  <r>
    <x v="19"/>
    <n v="12"/>
    <n v="1969.9166666666667"/>
    <n v="16.737096774193546"/>
    <n v="41.1"/>
    <n v="229.80000000000007"/>
    <n v="0.4126921807112009"/>
    <n v="0.1788511749347258"/>
    <n v="0.37156660571003958"/>
  </r>
  <r>
    <x v="20"/>
    <n v="1"/>
    <n v="1970"/>
    <n v="19.456451612903223"/>
    <n v="27.000000000000004"/>
    <n v="233.60000000000005"/>
    <n v="0.5314102947931737"/>
    <n v="0.11558219178082191"/>
    <n v="0.31720252766407858"/>
  </r>
  <r>
    <x v="20"/>
    <n v="2"/>
    <n v="1970.0833333333333"/>
    <n v="21.653571428571432"/>
    <n v="0"/>
    <n v="244.6"/>
    <n v="0.63033485560690061"/>
    <n v="0"/>
    <n v="0.21290000000000001"/>
  </r>
  <r>
    <x v="20"/>
    <n v="3"/>
    <n v="1970.1666666666667"/>
    <n v="17.148387096774186"/>
    <n v="7.2"/>
    <n v="169.39999999999998"/>
    <n v="0.43008276611593926"/>
    <n v="4.2502951593860694E-2"/>
    <n v="0.25200458720200059"/>
  </r>
  <r>
    <x v="20"/>
    <n v="4"/>
    <n v="1970.25"/>
    <n v="15.873333333333335"/>
    <n v="30.700000000000003"/>
    <n v="112.80000000000001"/>
    <n v="0.37706410372394522"/>
    <n v="0.2721631205673759"/>
    <n v="0.44821959306310044"/>
  </r>
  <r>
    <x v="20"/>
    <n v="5"/>
    <n v="1970.3333333333333"/>
    <n v="11.019354838709678"/>
    <n v="45.099999999999987"/>
    <n v="64.600000000000009"/>
    <n v="0.20660400347305979"/>
    <n v="0.69814241486068085"/>
    <n v="0.74477158532143495"/>
  </r>
  <r>
    <x v="20"/>
    <n v="6"/>
    <n v="1970.4166666666667"/>
    <n v="10.573333333333332"/>
    <n v="53.29999999999999"/>
    <n v="55.599999999999994"/>
    <n v="0.19387264188018055"/>
    <n v="0.95863309352517978"/>
    <n v="0.88296711835567521"/>
  </r>
  <r>
    <x v="20"/>
    <n v="7"/>
    <n v="1970.5"/>
    <n v="8.6177419354838705"/>
    <n v="48.699999999999996"/>
    <n v="59"/>
    <n v="0.14418776660412361"/>
    <n v="0.8254237288135593"/>
    <n v="0.81638813358230389"/>
  </r>
  <r>
    <x v="20"/>
    <n v="8"/>
    <n v="1970.5833333333333"/>
    <n v="8.0806451612903221"/>
    <n v="87.399999999999977"/>
    <n v="59.199999999999989"/>
    <n v="0.13226543704352695"/>
    <n v="1.25"/>
    <n v="0.99874375000000026"/>
  </r>
  <r>
    <x v="20"/>
    <n v="9"/>
    <n v="1970.6666666666667"/>
    <n v="9.8766666666666652"/>
    <n v="64.3"/>
    <n v="89.999999999999972"/>
    <n v="0.17503020361959554"/>
    <n v="0.71444444444444466"/>
    <n v="0.75438069913580263"/>
  </r>
  <r>
    <x v="20"/>
    <n v="10"/>
    <n v="1970.75"/>
    <n v="13.211290322580643"/>
    <n v="6.3999999999999995"/>
    <n v="157.80000000000001"/>
    <n v="0.27663718295315626"/>
    <n v="4.055766793409378E-2"/>
    <n v="0.25023387821455018"/>
  </r>
  <r>
    <x v="20"/>
    <n v="11"/>
    <n v="1970.8333333333333"/>
    <n v="16.933333333333334"/>
    <n v="26.4"/>
    <n v="208.1"/>
    <n v="0.42095786419688147"/>
    <n v="0.12686208553580008"/>
    <n v="0.32703631868942618"/>
  </r>
  <r>
    <x v="20"/>
    <n v="12"/>
    <n v="1970.9166666666667"/>
    <n v="18.579032258064512"/>
    <n v="34.4"/>
    <n v="244.8"/>
    <n v="0.49229486047521492"/>
    <n v="0.14052287581699346"/>
    <n v="0.33886355781964206"/>
  </r>
  <r>
    <x v="21"/>
    <n v="1"/>
    <n v="1971"/>
    <n v="20.785483870967738"/>
    <n v="5.0999999999999996"/>
    <n v="270.89999999999998"/>
    <n v="0.59128072555229239"/>
    <n v="1.8826135105204873E-2"/>
    <n v="0.23032843113088033"/>
  </r>
  <r>
    <x v="21"/>
    <n v="2"/>
    <n v="1971.0833333333333"/>
    <n v="22.567857142857143"/>
    <n v="0.8"/>
    <n v="236.69999999999996"/>
    <n v="0.671011456048761"/>
    <n v="3.3798056611744833E-3"/>
    <n v="0.21604147681586469"/>
  </r>
  <r>
    <x v="21"/>
    <n v="3"/>
    <n v="1971.1666666666667"/>
    <n v="21.19193548387096"/>
    <n v="36.799999999999997"/>
    <n v="202.19999999999996"/>
    <n v="0.60959768821951854"/>
    <n v="0.18199802176063307"/>
    <n v="0.37422011219806667"/>
  </r>
  <r>
    <x v="21"/>
    <n v="4"/>
    <n v="1971.25"/>
    <n v="17.573333333333334"/>
    <n v="83.3"/>
    <n v="113.39999999999996"/>
    <n v="0.44830497493774868"/>
    <n v="0.73456790123456817"/>
    <n v="0.76606545115073943"/>
  </r>
  <r>
    <x v="21"/>
    <n v="5"/>
    <n v="1971.3333333333333"/>
    <n v="11.616129032258064"/>
    <n v="77.399999999999991"/>
    <n v="60.8"/>
    <n v="0.2244514686991628"/>
    <n v="1.25"/>
    <n v="0.99874375000000026"/>
  </r>
  <r>
    <x v="21"/>
    <n v="6"/>
    <n v="1971.4166666666667"/>
    <n v="9.4450000000000003"/>
    <n v="85.799999999999983"/>
    <n v="37.099999999999994"/>
    <n v="0.16399211161162436"/>
    <n v="1.25"/>
    <n v="0.99874375000000026"/>
  </r>
  <r>
    <x v="21"/>
    <n v="7"/>
    <n v="1971.5"/>
    <n v="8.4709677419354872"/>
    <n v="54.3"/>
    <n v="38.499999999999993"/>
    <n v="0.14085727681137553"/>
    <n v="1.25"/>
    <n v="0.99874375000000026"/>
  </r>
  <r>
    <x v="21"/>
    <n v="8"/>
    <n v="1971.5833333333333"/>
    <n v="8.9370967741935488"/>
    <n v="93.999999999999986"/>
    <n v="56.399999999999991"/>
    <n v="0.15162426990733455"/>
    <n v="1.25"/>
    <n v="0.99874375000000026"/>
  </r>
  <r>
    <x v="21"/>
    <n v="9"/>
    <n v="1971.6666666666667"/>
    <n v="11.081666666666667"/>
    <n v="75.199999999999989"/>
    <n v="88.399999999999991"/>
    <n v="0.20842411296402705"/>
    <n v="0.85067873303167418"/>
    <n v="0.8296686411007147"/>
  </r>
  <r>
    <x v="21"/>
    <n v="10"/>
    <n v="1971.75"/>
    <n v="12.982258064516127"/>
    <n v="27.400000000000002"/>
    <n v="151.29999999999995"/>
    <n v="0.26875260956917668"/>
    <n v="0.18109715796430939"/>
    <n v="0.37346096766992742"/>
  </r>
  <r>
    <x v="21"/>
    <n v="11"/>
    <n v="1971.8333333333333"/>
    <n v="15.456666666666667"/>
    <n v="48.8"/>
    <n v="153.99999999999994"/>
    <n v="0.36035827239292501"/>
    <n v="0.31688311688311699"/>
    <n v="0.48346624590993431"/>
  </r>
  <r>
    <x v="21"/>
    <n v="12"/>
    <n v="1971.9166666666667"/>
    <n v="17.967741935483872"/>
    <n v="31.200000000000003"/>
    <n v="229.39999999999998"/>
    <n v="0.46542457091369649"/>
    <n v="0.13600697471665216"/>
    <n v="0.33496374599140016"/>
  </r>
  <r>
    <x v="22"/>
    <n v="1"/>
    <n v="1972"/>
    <n v="20.329032258064515"/>
    <n v="41.9"/>
    <n v="223.00000000000003"/>
    <n v="0.5706872077608498"/>
    <n v="0.18789237668161432"/>
    <n v="0.37917753256651049"/>
  </r>
  <r>
    <x v="22"/>
    <n v="2"/>
    <n v="1972.0833333333333"/>
    <n v="21.105172413793106"/>
    <n v="20.5"/>
    <n v="214.29999999999995"/>
    <n v="0.6056910392616478"/>
    <n v="9.5660289314045757E-2"/>
    <n v="0.29968465716222437"/>
  </r>
  <r>
    <x v="22"/>
    <n v="3"/>
    <n v="1972.1666666666667"/>
    <n v="17.296774193548384"/>
    <n v="0"/>
    <n v="195.49999999999997"/>
    <n v="0.43641780078537423"/>
    <n v="0"/>
    <n v="0.21290000000000001"/>
  </r>
  <r>
    <x v="22"/>
    <n v="4"/>
    <n v="1972.25"/>
    <n v="15.721666666666666"/>
    <n v="38.899999999999991"/>
    <n v="123.59999999999997"/>
    <n v="0.3709449591231328"/>
    <n v="0.31472491909385114"/>
    <n v="0.48178739899823009"/>
  </r>
  <r>
    <x v="22"/>
    <n v="5"/>
    <n v="1972.3333333333333"/>
    <n v="12.174193548387098"/>
    <n v="25"/>
    <n v="76.2"/>
    <n v="0.24197570202268748"/>
    <n v="0.32808398950131235"/>
    <n v="0.49214321959755036"/>
  </r>
  <r>
    <x v="22"/>
    <n v="6"/>
    <n v="1972.4166666666667"/>
    <n v="9.35"/>
    <n v="19.100000000000001"/>
    <n v="62.4"/>
    <n v="0.16162801262180132"/>
    <n v="0.30608974358974361"/>
    <n v="0.47504766677966803"/>
  </r>
  <r>
    <x v="22"/>
    <n v="7"/>
    <n v="1972.5"/>
    <n v="9.4500000000000011"/>
    <n v="73.299999999999983"/>
    <n v="57.8"/>
    <n v="0.16411718728839098"/>
    <n v="1.25"/>
    <n v="0.99874375000000026"/>
  </r>
  <r>
    <x v="22"/>
    <n v="8"/>
    <n v="1972.5833333333333"/>
    <n v="10.075806451612902"/>
    <n v="89.8"/>
    <n v="65.600000000000009"/>
    <n v="0.18028644606558147"/>
    <n v="1.25"/>
    <n v="0.99874375000000026"/>
  </r>
  <r>
    <x v="22"/>
    <n v="9"/>
    <n v="1972.6666666666667"/>
    <n v="12.084999999999997"/>
    <n v="25.5"/>
    <n v="118.60000000000002"/>
    <n v="0.23912118464924018"/>
    <n v="0.21500843170320399"/>
    <n v="0.40176737663124307"/>
  </r>
  <r>
    <x v="22"/>
    <n v="10"/>
    <n v="1972.75"/>
    <n v="14.81451612903226"/>
    <n v="17.900000000000002"/>
    <n v="160.80000000000004"/>
    <n v="0.33528628433517399"/>
    <n v="0.11131840796019898"/>
    <n v="0.31346937649284667"/>
  </r>
  <r>
    <x v="22"/>
    <n v="11"/>
    <n v="1972.8333333333333"/>
    <n v="17.271666666666665"/>
    <n v="20.599999999999998"/>
    <n v="204.39999999999998"/>
    <n v="0.43534372708999586"/>
    <n v="0.10078277886497064"/>
    <n v="0.30420729441523281"/>
  </r>
  <r>
    <x v="22"/>
    <n v="12"/>
    <n v="1972.9166666666667"/>
    <n v="19.987096774193546"/>
    <n v="12.7"/>
    <n v="256.7999999999999"/>
    <n v="0.55527035357531473"/>
    <n v="4.9454828660436156E-2"/>
    <n v="0.25831766037002263"/>
  </r>
  <r>
    <x v="23"/>
    <n v="1"/>
    <n v="1973"/>
    <n v="23.517741935483869"/>
    <n v="15.5"/>
    <n v="269.2"/>
    <n v="0.71237441113623101"/>
    <n v="5.757800891530461E-2"/>
    <n v="0.26566485739210782"/>
  </r>
  <r>
    <x v="23"/>
    <n v="2"/>
    <n v="1973.0833333333333"/>
    <n v="21.17678571428571"/>
    <n v="100.1"/>
    <n v="185.59999999999997"/>
    <n v="0.60891571165733893"/>
    <n v="0.5393318965517242"/>
    <n v="0.64445138608590036"/>
  </r>
  <r>
    <x v="23"/>
    <n v="3"/>
    <n v="1973.1666666666667"/>
    <n v="18.361290322580643"/>
    <n v="27.400000000000002"/>
    <n v="162.6"/>
    <n v="0.4826812109313724"/>
    <n v="0.16851168511685119"/>
    <n v="0.36281442049475843"/>
  </r>
  <r>
    <x v="23"/>
    <n v="4"/>
    <n v="1973.25"/>
    <n v="15.875000000000004"/>
    <n v="45.499999999999986"/>
    <n v="113.79999999999998"/>
    <n v="0.37713158502914673"/>
    <n v="0.39982425307557112"/>
    <n v="0.54628242136946692"/>
  </r>
  <r>
    <x v="23"/>
    <n v="5"/>
    <n v="1973.3333333333333"/>
    <n v="13.008064516129034"/>
    <n v="28.800000000000004"/>
    <n v="74.400000000000006"/>
    <n v="0.26963458643163546"/>
    <n v="0.38709677419354843"/>
    <n v="0.53685879292403749"/>
  </r>
  <r>
    <x v="23"/>
    <n v="6"/>
    <n v="1973.4166666666667"/>
    <n v="8.5400000000000009"/>
    <n v="75.8"/>
    <n v="38.000000000000007"/>
    <n v="0.14241688454757279"/>
    <n v="1.25"/>
    <n v="0.99874375000000026"/>
  </r>
  <r>
    <x v="23"/>
    <n v="7"/>
    <n v="1973.5"/>
    <n v="10.038709677419355"/>
    <n v="68.899999999999991"/>
    <n v="46.3"/>
    <n v="0.17929941892458168"/>
    <n v="1.25"/>
    <n v="0.99874375000000026"/>
  </r>
  <r>
    <x v="23"/>
    <n v="8"/>
    <n v="1973.5833333333333"/>
    <n v="10.582258064516129"/>
    <n v="78.399999999999991"/>
    <n v="61.899999999999984"/>
    <n v="0.1941222799807476"/>
    <n v="1.25"/>
    <n v="0.99874375000000026"/>
  </r>
  <r>
    <x v="23"/>
    <n v="9"/>
    <n v="1973.6666666666667"/>
    <n v="12.751666666666667"/>
    <n v="63.79999999999999"/>
    <n v="88.09999999999998"/>
    <n v="0.26094481476688114"/>
    <n v="0.72417707150964816"/>
    <n v="0.76005638404918574"/>
  </r>
  <r>
    <x v="23"/>
    <n v="10"/>
    <n v="1973.75"/>
    <n v="15.141935483870965"/>
    <n v="100.3"/>
    <n v="127.49999999999994"/>
    <n v="0.34796446738803571"/>
    <n v="0.78666666666666696"/>
    <n v="0.79540883555555575"/>
  </r>
  <r>
    <x v="23"/>
    <n v="11"/>
    <n v="1973.8333333333333"/>
    <n v="16.393333333333331"/>
    <n v="29"/>
    <n v="169.2"/>
    <n v="0.39836027598276291"/>
    <n v="0.17139479905437355"/>
    <n v="0.36526011001570458"/>
  </r>
  <r>
    <x v="23"/>
    <n v="12"/>
    <n v="1973.9166666666667"/>
    <n v="20.227419354838712"/>
    <n v="21.599999999999998"/>
    <n v="211.5"/>
    <n v="0.56610380665613835"/>
    <n v="0.10212765957446808"/>
    <n v="0.30539258850158446"/>
  </r>
  <r>
    <x v="24"/>
    <n v="1"/>
    <n v="1974"/>
    <n v="22.490322580645156"/>
    <n v="87.4"/>
    <n v="199.4"/>
    <n v="0.66758925917894107"/>
    <n v="0.43831494483450351"/>
    <n v="0.57430583938374802"/>
  </r>
  <r>
    <x v="24"/>
    <n v="2"/>
    <n v="1974.0833333333333"/>
    <n v="19.655357142857145"/>
    <n v="51"/>
    <n v="159.20000000000002"/>
    <n v="0.54034123137326096"/>
    <n v="0.32035175879396982"/>
    <n v="0.48615976853488552"/>
  </r>
  <r>
    <x v="24"/>
    <n v="3"/>
    <n v="1974.1666666666667"/>
    <n v="20.806451612903221"/>
    <n v="53.999999999999993"/>
    <n v="152.19999999999999"/>
    <n v="0.5922264363223998"/>
    <n v="0.35479632063074901"/>
    <n v="0.51259206953296466"/>
  </r>
  <r>
    <x v="24"/>
    <n v="4"/>
    <n v="1974.25"/>
    <n v="15.025000000000002"/>
    <n v="80.800000000000011"/>
    <n v="62.400000000000013"/>
    <n v="0.34341090041040057"/>
    <n v="1.25"/>
    <n v="0.99874375000000026"/>
  </r>
  <r>
    <x v="24"/>
    <n v="5"/>
    <n v="1974.3333333333333"/>
    <n v="11.420967741935485"/>
    <n v="83.200000000000045"/>
    <n v="41.79999999999999"/>
    <n v="0.21851284755924086"/>
    <n v="1.25"/>
    <n v="0.99874375000000026"/>
  </r>
  <r>
    <x v="24"/>
    <n v="6"/>
    <n v="1974.4166666666667"/>
    <n v="9.5066666666666642"/>
    <n v="35.799999999999997"/>
    <n v="35.800000000000004"/>
    <n v="0.16553925448344128"/>
    <n v="0.99999999999999978"/>
    <n v="0.90189999999999992"/>
  </r>
  <r>
    <x v="24"/>
    <n v="7"/>
    <n v="1974.5"/>
    <n v="9.5790322580645153"/>
    <n v="110.39999999999999"/>
    <n v="44.4"/>
    <n v="0.16736743896222742"/>
    <n v="1.25"/>
    <n v="0.99874375000000026"/>
  </r>
  <r>
    <x v="24"/>
    <n v="8"/>
    <n v="1974.5833333333333"/>
    <n v="10.21290322580645"/>
    <n v="49"/>
    <n v="60.199999999999996"/>
    <n v="0.18396543639586438"/>
    <n v="0.81395348837209303"/>
    <n v="0.81025478637101145"/>
  </r>
  <r>
    <x v="24"/>
    <n v="9"/>
    <n v="1974.6666666666667"/>
    <n v="10.416666666666668"/>
    <n v="66.600000000000009"/>
    <n v="74.799999999999983"/>
    <n v="0.18952445903905904"/>
    <n v="0.89037433155080248"/>
    <n v="0.84992069618805255"/>
  </r>
  <r>
    <x v="24"/>
    <n v="10"/>
    <n v="1974.75"/>
    <n v="13.61774193548387"/>
    <n v="125.30000000000001"/>
    <n v="100.7"/>
    <n v="0.29094221986994717"/>
    <n v="1.2442899702085404"/>
    <n v="0.99686841730527842"/>
  </r>
  <r>
    <x v="24"/>
    <n v="11"/>
    <n v="1974.8333333333333"/>
    <n v="15.631666666666666"/>
    <n v="4"/>
    <n v="171.29999999999998"/>
    <n v="0.36733432390853055"/>
    <n v="2.3350846468184475E-2"/>
    <n v="0.23449172074132463"/>
  </r>
  <r>
    <x v="24"/>
    <n v="12"/>
    <n v="1974.9166666666667"/>
    <n v="18.417741935483871"/>
    <n v="8.6000000000000014"/>
    <n v="221.79999999999995"/>
    <n v="0.48516940868252867"/>
    <n v="3.8773669972948614E-2"/>
    <n v="0.2486083753631449"/>
  </r>
  <r>
    <x v="25"/>
    <n v="1"/>
    <n v="1975"/>
    <n v="18.806451612903224"/>
    <n v="11.6"/>
    <n v="223.20000000000002"/>
    <n v="0.50238007823257258"/>
    <n v="5.197132616487455E-2"/>
    <n v="0.26059716890841583"/>
  </r>
  <r>
    <x v="25"/>
    <n v="2"/>
    <n v="1975.0833333333333"/>
    <n v="22.653571428571432"/>
    <n v="2.6"/>
    <n v="194.49999999999997"/>
    <n v="0.6747876279254339"/>
    <n v="1.3367609254498716E-2"/>
    <n v="0.22529276827406639"/>
  </r>
  <r>
    <x v="25"/>
    <n v="3"/>
    <n v="1975.1666666666667"/>
    <n v="17.75"/>
    <n v="57"/>
    <n v="162.39999999999998"/>
    <n v="0.45595015490547885"/>
    <n v="0.35098522167487689"/>
    <n v="0.50969565371035452"/>
  </r>
  <r>
    <x v="25"/>
    <n v="4"/>
    <n v="1975.25"/>
    <n v="15.046666666666665"/>
    <n v="12"/>
    <n v="93.799999999999983"/>
    <n v="0.34425248771646855"/>
    <n v="0.12793176972281453"/>
    <n v="0.32796567982505997"/>
  </r>
  <r>
    <x v="25"/>
    <n v="5"/>
    <n v="1975.3333333333333"/>
    <n v="13.887096774193546"/>
    <n v="105.20000000000002"/>
    <n v="64.5"/>
    <n v="0.30063823052345701"/>
    <n v="1.25"/>
    <n v="0.99874375000000026"/>
  </r>
  <r>
    <x v="25"/>
    <n v="6"/>
    <n v="1975.4166666666667"/>
    <n v="8.7383333333333351"/>
    <n v="12.2"/>
    <n v="38.200000000000003"/>
    <n v="0.14696519583476508"/>
    <n v="0.31937172774869105"/>
    <n v="0.48539932841753242"/>
  </r>
  <r>
    <x v="25"/>
    <n v="7"/>
    <n v="1975.5"/>
    <n v="10.866129032258067"/>
    <n v="67.400000000000006"/>
    <n v="60.5"/>
    <n v="0.20217152323943954"/>
    <n v="1.1140495867768596"/>
    <n v="0.94982133652072975"/>
  </r>
  <r>
    <x v="25"/>
    <n v="8"/>
    <n v="1975.5833333333333"/>
    <n v="9.6387096774193548"/>
    <n v="38"/>
    <n v="56.000000000000007"/>
    <n v="0.16888534198701519"/>
    <n v="0.67857142857142849"/>
    <n v="0.7330661989795918"/>
  </r>
  <r>
    <x v="25"/>
    <n v="9"/>
    <n v="1975.6666666666667"/>
    <n v="12.235000000000001"/>
    <n v="74.2"/>
    <n v="82.899999999999991"/>
    <n v="0.24393336213363495"/>
    <n v="0.8950542822677926"/>
    <n v="0.85225821960564074"/>
  </r>
  <r>
    <x v="25"/>
    <n v="10"/>
    <n v="1975.75"/>
    <n v="13.237096774193548"/>
    <n v="125.4"/>
    <n v="99"/>
    <n v="0.27753360854449227"/>
    <n v="1.25"/>
    <n v="0.99874375000000026"/>
  </r>
  <r>
    <x v="25"/>
    <n v="11"/>
    <n v="1975.8333333333333"/>
    <n v="18.073333333333331"/>
    <n v="15"/>
    <n v="172.1"/>
    <n v="0.47003853368741905"/>
    <n v="8.7158628704241722E-2"/>
    <n v="0.29215060629520628"/>
  </r>
  <r>
    <x v="25"/>
    <n v="12"/>
    <n v="1975.9166666666667"/>
    <n v="20.749999999999996"/>
    <n v="16.2"/>
    <n v="228.50000000000003"/>
    <n v="0.58968016813692758"/>
    <n v="7.0897155361050318E-2"/>
    <n v="0.27764275171056602"/>
  </r>
  <r>
    <x v="26"/>
    <n v="1"/>
    <n v="1976"/>
    <n v="20.10806451612903"/>
    <n v="14.399999999999999"/>
    <n v="231.6"/>
    <n v="0.5607220153724165"/>
    <n v="6.2176165803108807E-2"/>
    <n v="0.26980965126580581"/>
  </r>
  <r>
    <x v="26"/>
    <n v="2"/>
    <n v="1976.0833333333333"/>
    <n v="22.662068965517246"/>
    <n v="49.4"/>
    <n v="206.49999999999991"/>
    <n v="0.67516157443231217"/>
    <n v="0.23922518159806305"/>
    <n v="0.42164190414436392"/>
  </r>
  <r>
    <x v="26"/>
    <n v="3"/>
    <n v="1976.1666666666667"/>
    <n v="18.583870967741937"/>
    <n v="2.4"/>
    <n v="179.20000000000007"/>
    <n v="0.49250898508984725"/>
    <n v="1.3392857142857137E-2"/>
    <n v="0.22531609335140307"/>
  </r>
  <r>
    <x v="26"/>
    <n v="4"/>
    <n v="1976.25"/>
    <n v="14.885"/>
    <n v="9.2000000000000011"/>
    <n v="101.2"/>
    <n v="0.33799655732764056"/>
    <n v="9.0909090909090912E-2"/>
    <n v="0.2954785123966942"/>
  </r>
  <r>
    <x v="26"/>
    <n v="5"/>
    <n v="1976.3333333333333"/>
    <n v="10.530645161290327"/>
    <n v="16.400000000000002"/>
    <n v="64.199999999999989"/>
    <n v="0.1926814787681366"/>
    <n v="0.25545171339563871"/>
    <n v="0.43480055803029866"/>
  </r>
  <r>
    <x v="26"/>
    <n v="6"/>
    <n v="1976.4166666666667"/>
    <n v="9.8283333333333367"/>
    <n v="34.999999999999993"/>
    <n v="42.000000000000014"/>
    <n v="0.1737701028482258"/>
    <n v="0.83333333333333293"/>
    <n v="0.82058055555555542"/>
  </r>
  <r>
    <x v="26"/>
    <n v="7"/>
    <n v="1976.5"/>
    <n v="8.4032258064516103"/>
    <n v="19.8"/>
    <n v="54.79999999999999"/>
    <n v="0.13933856861470675"/>
    <n v="0.36131386861313874"/>
    <n v="0.51752912914912896"/>
  </r>
  <r>
    <x v="26"/>
    <n v="8"/>
    <n v="1976.5833333333333"/>
    <n v="9.8354838709677388"/>
    <n v="35"/>
    <n v="85.000000000000014"/>
    <n v="0.17395614000856668"/>
    <n v="0.41176470588235287"/>
    <n v="0.55505224913494799"/>
  </r>
  <r>
    <x v="26"/>
    <n v="9"/>
    <n v="1976.6666666666667"/>
    <n v="11.134999999999996"/>
    <n v="57.20000000000001"/>
    <n v="88.600000000000009"/>
    <n v="0.20999002341935336"/>
    <n v="0.64559819413092556"/>
    <n v="0.71292687707962843"/>
  </r>
  <r>
    <x v="26"/>
    <n v="10"/>
    <n v="1976.75"/>
    <n v="12.585483870967742"/>
    <n v="64.600000000000009"/>
    <n v="114.69999999999999"/>
    <n v="0.25539991134055701"/>
    <n v="0.56320836965998267"/>
    <n v="0.66031150128951699"/>
  </r>
  <r>
    <x v="26"/>
    <n v="11"/>
    <n v="1976.8333333333333"/>
    <n v="16.385000000000002"/>
    <n v="26"/>
    <n v="179.99999999999997"/>
    <n v="0.39801527365494166"/>
    <n v="0.14444444444444446"/>
    <n v="0.34224213580246915"/>
  </r>
  <r>
    <x v="26"/>
    <n v="12"/>
    <n v="1976.9166666666667"/>
    <n v="19.687096774193542"/>
    <n v="15.799999999999997"/>
    <n v="260.2"/>
    <n v="0.54176792942791918"/>
    <n v="6.0722521137586465E-2"/>
    <n v="0.26850043412475832"/>
  </r>
  <r>
    <x v="27"/>
    <n v="1"/>
    <n v="1977"/>
    <n v="21.670967741935481"/>
    <n v="34.800000000000004"/>
    <n v="268.80000000000007"/>
    <n v="0.63111432434320935"/>
    <n v="0.1294642857142857"/>
    <n v="0.32929619539221938"/>
  </r>
  <r>
    <x v="27"/>
    <n v="2"/>
    <n v="1977.0833333333333"/>
    <n v="22.75714285714286"/>
    <n v="5.4"/>
    <n v="227.89999999999995"/>
    <n v="0.67934017508023981"/>
    <n v="2.3694602896007028E-2"/>
    <n v="0.23480761500015115"/>
  </r>
  <r>
    <x v="27"/>
    <n v="3"/>
    <n v="1977.1666666666667"/>
    <n v="18.375806451612902"/>
    <n v="30.6"/>
    <n v="174.79999999999998"/>
    <n v="0.4833207418929692"/>
    <n v="0.17505720823798629"/>
    <n v="0.36836107601233709"/>
  </r>
  <r>
    <x v="27"/>
    <n v="4"/>
    <n v="1977.25"/>
    <n v="13.473333333333334"/>
    <n v="25.799999999999997"/>
    <n v="88.2"/>
    <n v="0.28581442303814297"/>
    <n v="0.29251700680272102"/>
    <n v="0.46438144754500432"/>
  </r>
  <r>
    <x v="27"/>
    <n v="5"/>
    <n v="1977.3333333333333"/>
    <n v="12.054838709677421"/>
    <n v="48.599999999999994"/>
    <n v="66.8"/>
    <n v="0.23816051435545607"/>
    <n v="0.72754491017964062"/>
    <n v="0.76200972874610051"/>
  </r>
  <r>
    <x v="27"/>
    <n v="6"/>
    <n v="1977.4166666666667"/>
    <n v="8.7866666666666653"/>
    <n v="40.199999999999996"/>
    <n v="33"/>
    <n v="0.14808882696669748"/>
    <n v="1.218181818181818"/>
    <n v="0.98809332231404978"/>
  </r>
  <r>
    <x v="27"/>
    <n v="7"/>
    <n v="1977.5"/>
    <n v="8.5709677419354815"/>
    <n v="32.599999999999994"/>
    <n v="46.2"/>
    <n v="0.14312045534746637"/>
    <n v="0.70562770562770549"/>
    <n v="0.74919966080095945"/>
  </r>
  <r>
    <x v="27"/>
    <n v="8"/>
    <n v="1977.5833333333333"/>
    <n v="11.974193548387097"/>
    <n v="26.4"/>
    <n v="96.999999999999986"/>
    <n v="0.23560332127697228"/>
    <n v="0.27216494845360828"/>
    <n v="0.44822105345945373"/>
  </r>
  <r>
    <x v="27"/>
    <n v="9"/>
    <n v="1977.6666666666667"/>
    <n v="10.979999999999999"/>
    <n v="49.4"/>
    <n v="96"/>
    <n v="0.20545969223449978"/>
    <n v="0.51458333333333328"/>
    <n v="0.62772159852430565"/>
  </r>
  <r>
    <x v="27"/>
    <n v="10"/>
    <n v="1977.75"/>
    <n v="15.661290322580646"/>
    <n v="24.999999999999996"/>
    <n v="155.79999999999998"/>
    <n v="0.36852106654609673"/>
    <n v="0.16046213093709885"/>
    <n v="0.3559649049751088"/>
  </r>
  <r>
    <x v="27"/>
    <n v="11"/>
    <n v="1977.8333333333333"/>
    <n v="17.415000000000003"/>
    <n v="65.2"/>
    <n v="198.2"/>
    <n v="0.44148696969670165"/>
    <n v="0.32896064581231083"/>
    <n v="0.49281978360237089"/>
  </r>
  <r>
    <x v="27"/>
    <n v="12"/>
    <n v="1977.9166666666667"/>
    <n v="20.403225806451612"/>
    <n v="19.8"/>
    <n v="246.4"/>
    <n v="0.57403444829266725"/>
    <n v="8.0357142857142863E-2"/>
    <n v="0.28609811065051022"/>
  </r>
  <r>
    <x v="28"/>
    <n v="1"/>
    <n v="1978"/>
    <n v="20.304838709677416"/>
    <n v="31.800000000000004"/>
    <n v="237.19999999999996"/>
    <n v="0.56959581676433457"/>
    <n v="0.13406408094435079"/>
    <n v="0.33328288669952144"/>
  </r>
  <r>
    <x v="28"/>
    <n v="2"/>
    <n v="1978.0833333333333"/>
    <n v="20.799999999999994"/>
    <n v="3.4000000000000004"/>
    <n v="210.79999999999998"/>
    <n v="0.59193545455823848"/>
    <n v="1.6129032258064519E-2"/>
    <n v="0.22784206555671177"/>
  </r>
  <r>
    <x v="28"/>
    <n v="3"/>
    <n v="1978.1666666666667"/>
    <n v="19.399999999999995"/>
    <n v="6.8"/>
    <n v="168.70000000000005"/>
    <n v="0.52887901064862286"/>
    <n v="4.0308239478363948E-2"/>
    <n v="0.25000670200553837"/>
  </r>
  <r>
    <x v="28"/>
    <n v="4"/>
    <n v="1978.25"/>
    <n v="15.411666666666669"/>
    <n v="30.6"/>
    <n v="102.20000000000002"/>
    <n v="0.35857409842834592"/>
    <n v="0.299412915851272"/>
    <n v="0.46981175049115159"/>
  </r>
  <r>
    <x v="28"/>
    <n v="5"/>
    <n v="1978.3333333333333"/>
    <n v="12.359677419354844"/>
    <n v="54.199999999999989"/>
    <n v="60.9"/>
    <n v="0.24797674442912068"/>
    <n v="0.88998357963875185"/>
    <n v="0.84972504684791073"/>
  </r>
  <r>
    <x v="28"/>
    <n v="6"/>
    <n v="1978.4166666666667"/>
    <n v="9.5116666666666649"/>
    <n v="82.2"/>
    <n v="32.400000000000006"/>
    <n v="0.165665131992068"/>
    <n v="1.25"/>
    <n v="0.99874375000000026"/>
  </r>
  <r>
    <x v="28"/>
    <n v="7"/>
    <n v="1978.5"/>
    <n v="8.6580645161290324"/>
    <n v="93.800000000000011"/>
    <n v="45.199999999999996"/>
    <n v="0.14511233595013243"/>
    <n v="1.25"/>
    <n v="0.99874375000000026"/>
  </r>
  <r>
    <x v="28"/>
    <n v="8"/>
    <n v="1978.5833333333333"/>
    <n v="8.5032258064516135"/>
    <n v="64.800000000000011"/>
    <n v="50.399999999999984"/>
    <n v="0.14158455970937883"/>
    <n v="1.25"/>
    <n v="0.99874375000000026"/>
  </r>
  <r>
    <x v="28"/>
    <n v="9"/>
    <n v="1978.6666666666667"/>
    <n v="10.756666666666664"/>
    <n v="122.4"/>
    <n v="77.599999999999994"/>
    <n v="0.19904266832957176"/>
    <n v="1.25"/>
    <n v="0.99874375000000026"/>
  </r>
  <r>
    <x v="28"/>
    <n v="10"/>
    <n v="1978.75"/>
    <n v="14.174193548387093"/>
    <n v="18.600000000000001"/>
    <n v="145.30000000000001"/>
    <n v="0.31115810901856422"/>
    <n v="0.12801101169993118"/>
    <n v="0.32803450473164902"/>
  </r>
  <r>
    <x v="28"/>
    <n v="11"/>
    <n v="1978.8333333333333"/>
    <n v="16.510000000000002"/>
    <n v="29.8"/>
    <n v="172.59999999999997"/>
    <n v="0.40320253696214953"/>
    <n v="0.1726535341830823"/>
    <n v="0.36632661254697768"/>
  </r>
  <r>
    <x v="28"/>
    <n v="12"/>
    <n v="1978.9166666666667"/>
    <n v="18.967741935483875"/>
    <n v="18.200000000000003"/>
    <n v="216.6"/>
    <n v="0.50955746866945084"/>
    <n v="8.4025854108956619E-2"/>
    <n v="0.28936559103205844"/>
  </r>
  <r>
    <x v="29"/>
    <n v="1"/>
    <n v="1979"/>
    <n v="24.612903225806456"/>
    <n v="29.6"/>
    <n v="281.40000000000003"/>
    <n v="0.75837675935405324"/>
    <n v="0.10518834399431413"/>
    <n v="0.30808683140294063"/>
  </r>
  <r>
    <x v="29"/>
    <n v="2"/>
    <n v="1979.0833333333333"/>
    <n v="22.185714285714287"/>
    <n v="34.800000000000004"/>
    <n v="197.20000000000002"/>
    <n v="0.65409037432841766"/>
    <n v="0.17647058823529413"/>
    <n v="0.36955605536332181"/>
  </r>
  <r>
    <x v="29"/>
    <n v="3"/>
    <n v="1979.1666666666667"/>
    <n v="18.919354838709676"/>
    <n v="8.9"/>
    <n v="155.40000000000003"/>
    <n v="0.50740222709798399"/>
    <n v="5.7271557271557264E-2"/>
    <n v="0.26538825818372153"/>
  </r>
  <r>
    <x v="29"/>
    <n v="4"/>
    <n v="1979.25"/>
    <n v="14.17"/>
    <n v="51.600000000000009"/>
    <n v="92.6"/>
    <n v="0.31100309284542799"/>
    <n v="0.55723542116630687"/>
    <n v="0.65636973209745819"/>
  </r>
  <r>
    <x v="29"/>
    <n v="5"/>
    <n v="1979.3333333333333"/>
    <n v="10.545161290322582"/>
    <n v="39.200000000000003"/>
    <n v="44"/>
    <n v="0.19308599799220441"/>
    <n v="0.89090909090909098"/>
    <n v="0.85018833057851251"/>
  </r>
  <r>
    <x v="29"/>
    <n v="6"/>
    <n v="1979.4166666666667"/>
    <n v="10.68"/>
    <n v="10.199999999999999"/>
    <n v="42.2"/>
    <n v="0.19686993752657006"/>
    <n v="0.24170616113744073"/>
    <n v="0.42366204487769815"/>
  </r>
  <r>
    <x v="29"/>
    <n v="7"/>
    <n v="1979.5"/>
    <n v="9.2177419354838683"/>
    <n v="42.20000000000001"/>
    <n v="47.2"/>
    <n v="0.15837571907330425"/>
    <n v="0.89406779661016966"/>
    <n v="0.8517663728095376"/>
  </r>
  <r>
    <x v="29"/>
    <n v="8"/>
    <n v="1979.5833333333333"/>
    <n v="9.5500000000000007"/>
    <n v="97.59999999999998"/>
    <n v="56.800000000000004"/>
    <n v="0.16663235437711346"/>
    <n v="1.25"/>
    <n v="0.99874375000000026"/>
  </r>
  <r>
    <x v="29"/>
    <n v="9"/>
    <n v="1979.6666666666667"/>
    <n v="12.156666666666666"/>
    <n v="144.80000000000001"/>
    <n v="82"/>
    <n v="0.24141317473532958"/>
    <n v="1.25"/>
    <n v="0.99874375000000026"/>
  </r>
  <r>
    <x v="29"/>
    <n v="10"/>
    <n v="1979.75"/>
    <n v="13.767741935483869"/>
    <n v="88.4"/>
    <n v="132.59999999999997"/>
    <n v="0.29632081977640834"/>
    <n v="0.66666666666666685"/>
    <n v="0.7258555555555557"/>
  </r>
  <r>
    <x v="29"/>
    <n v="11"/>
    <n v="1979.8333333333333"/>
    <n v="17.881666666666664"/>
    <n v="61.000000000000007"/>
    <n v="178.19999999999996"/>
    <n v="0.46167265210830677"/>
    <n v="0.34231200897867575"/>
    <n v="0.50307792843007959"/>
  </r>
  <r>
    <x v="29"/>
    <n v="12"/>
    <n v="1979.9166666666667"/>
    <n v="19.782258064516125"/>
    <n v="28.2"/>
    <n v="223.4"/>
    <n v="0.54604773587944477"/>
    <n v="0.12623097582811099"/>
    <n v="0.32648774005381148"/>
  </r>
  <r>
    <x v="30"/>
    <n v="1"/>
    <n v="1980"/>
    <n v="19.548387096774192"/>
    <n v="9.3999999999999986"/>
    <n v="239.29999999999993"/>
    <n v="0.53553601382141669"/>
    <n v="3.928123694107815E-2"/>
    <n v="0.24907100506788762"/>
  </r>
  <r>
    <x v="30"/>
    <n v="2"/>
    <n v="1980.0833333333333"/>
    <n v="21.000000000000004"/>
    <n v="0"/>
    <n v="218.6"/>
    <n v="0.60095267112155837"/>
    <n v="0"/>
    <n v="0.21290000000000001"/>
  </r>
  <r>
    <x v="30"/>
    <n v="3"/>
    <n v="1980.1666666666667"/>
    <n v="18.369354838709675"/>
    <n v="4.2"/>
    <n v="167.60000000000005"/>
    <n v="0.48303648083865786"/>
    <n v="2.5059665871121711E-2"/>
    <n v="0.23606147393213756"/>
  </r>
  <r>
    <x v="30"/>
    <n v="4"/>
    <n v="1980.25"/>
    <n v="17.421666666666663"/>
    <n v="91.2"/>
    <n v="108.8"/>
    <n v="0.44177337839512321"/>
    <n v="0.83823529411764708"/>
    <n v="0.82316364619377169"/>
  </r>
  <r>
    <x v="30"/>
    <n v="5"/>
    <n v="1980.3333333333333"/>
    <n v="13.327419354838705"/>
    <n v="40.4"/>
    <n v="53.399999999999991"/>
    <n v="0.28068380798072029"/>
    <n v="0.75655430711610494"/>
    <n v="0.77860852445678863"/>
  </r>
  <r>
    <x v="30"/>
    <n v="6"/>
    <n v="1980.4166666666667"/>
    <n v="10.074999999999999"/>
    <n v="102.2"/>
    <n v="41.199999999999996"/>
    <n v="0.18026495063020725"/>
    <n v="1.25"/>
    <n v="0.99874375000000026"/>
  </r>
  <r>
    <x v="30"/>
    <n v="7"/>
    <n v="1980.5"/>
    <n v="9.9661290322580705"/>
    <n v="74.600000000000009"/>
    <n v="39.199999999999996"/>
    <n v="0.17737870004824929"/>
    <n v="1.25"/>
    <n v="0.99874375000000026"/>
  </r>
  <r>
    <x v="30"/>
    <n v="8"/>
    <n v="1980.5833333333333"/>
    <n v="10.161290322580646"/>
    <n v="28.599999999999994"/>
    <n v="71.199999999999974"/>
    <n v="0.18257462410054787"/>
    <n v="0.401685393258427"/>
    <n v="0.54765388760888778"/>
  </r>
  <r>
    <x v="30"/>
    <n v="9"/>
    <n v="1980.6666666666667"/>
    <n v="12.663333333333334"/>
    <n v="34"/>
    <n v="108.60000000000002"/>
    <n v="0.25798886140959026"/>
    <n v="0.31307550644567211"/>
    <n v="0.48050281703516029"/>
  </r>
  <r>
    <x v="30"/>
    <n v="10"/>
    <n v="1980.75"/>
    <n v="14.125806451612902"/>
    <n v="104.8"/>
    <n v="131.60000000000002"/>
    <n v="0.30937188679388183"/>
    <n v="0.79635258358662597"/>
    <n v="0.80071979286961492"/>
  </r>
  <r>
    <x v="30"/>
    <n v="11"/>
    <n v="1980.8333333333333"/>
    <n v="18.433333333333334"/>
    <n v="30.6"/>
    <n v="197.20000000000002"/>
    <n v="0.48585715831060922"/>
    <n v="0.15517241379310345"/>
    <n v="0.35144675980975032"/>
  </r>
  <r>
    <x v="30"/>
    <n v="12"/>
    <n v="1980.9166666666667"/>
    <n v="20.862903225806456"/>
    <n v="16.2"/>
    <n v="256.8"/>
    <n v="0.59477227084980977"/>
    <n v="6.3084112149532703E-2"/>
    <n v="0.27062687079657616"/>
  </r>
  <r>
    <x v="31"/>
    <n v="1"/>
    <n v="1981"/>
    <n v="24.677419354838705"/>
    <n v="16.2"/>
    <n v="280.2"/>
    <n v="0.76101742023977759"/>
    <n v="5.7815845824411134E-2"/>
    <n v="0.26587949460999866"/>
  </r>
  <r>
    <x v="31"/>
    <n v="2"/>
    <n v="1981.0833333333333"/>
    <n v="23.087500000000006"/>
    <n v="14.2"/>
    <n v="225.20000000000002"/>
    <n v="0.69377949410728945"/>
    <n v="6.3055062166962689E-2"/>
    <n v="0.27060072980322997"/>
  </r>
  <r>
    <x v="31"/>
    <n v="3"/>
    <n v="1981.1666666666667"/>
    <n v="16.782258064516128"/>
    <n v="37.4"/>
    <n v="144.80000000000001"/>
    <n v="0.41458913780007806"/>
    <n v="0.25828729281767954"/>
    <n v="0.43708698433350635"/>
  </r>
  <r>
    <x v="31"/>
    <n v="4"/>
    <n v="1981.25"/>
    <n v="16.496666666666666"/>
    <n v="5.8"/>
    <n v="123.80000000000001"/>
    <n v="0.40264798867889201"/>
    <n v="4.6849757673667197E-2"/>
    <n v="0.25595470024350081"/>
  </r>
  <r>
    <x v="31"/>
    <n v="5"/>
    <n v="1981.3333333333333"/>
    <n v="12.269354838709676"/>
    <n v="57.599999999999994"/>
    <n v="63.800000000000011"/>
    <n v="0.2450435749123191"/>
    <n v="0.90282131661441978"/>
    <n v="0.85611433948172655"/>
  </r>
  <r>
    <x v="31"/>
    <n v="6"/>
    <n v="1981.4166666666667"/>
    <n v="9.8150000000000031"/>
    <n v="95.199999999999989"/>
    <n v="43.6"/>
    <n v="0.17342356335851514"/>
    <n v="1.25"/>
    <n v="0.99874375000000026"/>
  </r>
  <r>
    <x v="31"/>
    <n v="7"/>
    <n v="1981.5"/>
    <n v="9.4048387096774171"/>
    <n v="89.8"/>
    <n v="52.000000000000007"/>
    <n v="0.16298982800557796"/>
    <n v="1.25"/>
    <n v="0.99874375000000026"/>
  </r>
  <r>
    <x v="31"/>
    <n v="8"/>
    <n v="1981.5833333333333"/>
    <n v="9.6080645161290334"/>
    <n v="113.60000000000001"/>
    <n v="66"/>
    <n v="0.16810471902951468"/>
    <n v="1.25"/>
    <n v="0.99874375000000026"/>
  </r>
  <r>
    <x v="31"/>
    <n v="9"/>
    <n v="1981.6666666666667"/>
    <n v="13.035"/>
    <n v="43.2"/>
    <n v="98.4"/>
    <n v="0.27055689604348254"/>
    <n v="0.43902439024390244"/>
    <n v="0.57481564544913732"/>
  </r>
  <r>
    <x v="31"/>
    <n v="10"/>
    <n v="1981.75"/>
    <n v="14.495161290322583"/>
    <n v="31.2"/>
    <n v="137"/>
    <n v="0.32313990874293602"/>
    <n v="0.22773722627737225"/>
    <n v="0.41224909947253452"/>
  </r>
  <r>
    <x v="31"/>
    <n v="11"/>
    <n v="1981.8333333333333"/>
    <n v="17.395"/>
    <n v="34"/>
    <n v="185.79999999999995"/>
    <n v="0.44062810036252797"/>
    <n v="0.18299246501614644"/>
    <n v="0.37505765994894802"/>
  </r>
  <r>
    <x v="31"/>
    <n v="12"/>
    <n v="1981.9166666666667"/>
    <n v="19.516129032258064"/>
    <n v="4.4000000000000004"/>
    <n v="255.2"/>
    <n v="0.53408793827742518"/>
    <n v="1.7241379310344831E-2"/>
    <n v="0.22886792508917955"/>
  </r>
  <r>
    <x v="32"/>
    <n v="1"/>
    <n v="1982"/>
    <n v="23.716129032258063"/>
    <n v="18.5"/>
    <n v="297.90000000000003"/>
    <n v="0.7208585772168794"/>
    <n v="6.2101376300772067E-2"/>
    <n v="0.26974231739216026"/>
  </r>
  <r>
    <x v="32"/>
    <n v="2"/>
    <n v="1982.0833333333333"/>
    <n v="21.824999999999999"/>
    <n v="3.6000000000000005"/>
    <n v="224.00000000000003"/>
    <n v="0.63800828784873298"/>
    <n v="1.6071428571428573E-2"/>
    <n v="0.22778892442602042"/>
  </r>
  <r>
    <x v="32"/>
    <n v="3"/>
    <n v="1982.1666666666667"/>
    <n v="19.790322580645157"/>
    <n v="27.599999999999998"/>
    <n v="190.60000000000002"/>
    <n v="0.54641058143457644"/>
    <n v="0.14480587618048266"/>
    <n v="0.34255314922005831"/>
  </r>
  <r>
    <x v="32"/>
    <n v="4"/>
    <n v="1982.25"/>
    <n v="15.401666666666673"/>
    <n v="73"/>
    <n v="104.40000000000002"/>
    <n v="0.35817815813936138"/>
    <n v="0.69923371647509569"/>
    <n v="0.74541885064811131"/>
  </r>
  <r>
    <x v="32"/>
    <n v="5"/>
    <n v="1982.3333333333333"/>
    <n v="12.087096774193549"/>
    <n v="27.2"/>
    <n v="52"/>
    <n v="0.23918805573467763"/>
    <n v="0.52307692307692311"/>
    <n v="0.63349649704142008"/>
  </r>
  <r>
    <x v="32"/>
    <n v="6"/>
    <n v="1982.4166666666667"/>
    <n v="8.3433333333333319"/>
    <n v="45.399999999999991"/>
    <n v="38"/>
    <n v="0.13800550920354718"/>
    <n v="1.1947368421052629"/>
    <n v="0.97993300000000005"/>
  </r>
  <r>
    <x v="32"/>
    <n v="7"/>
    <n v="1982.5"/>
    <n v="7.6532258064516139"/>
    <n v="18.2"/>
    <n v="41.4"/>
    <n v="0.12329374849559034"/>
    <n v="0.43961352657004832"/>
    <n v="0.57523881304114455"/>
  </r>
  <r>
    <x v="32"/>
    <n v="8"/>
    <n v="1982.5833333333333"/>
    <n v="11.974193548387101"/>
    <n v="12.799999999999999"/>
    <n v="83.800000000000011"/>
    <n v="0.23560332127697228"/>
    <n v="0.15274463007159902"/>
    <n v="0.34936857787321784"/>
  </r>
  <r>
    <x v="32"/>
    <n v="9"/>
    <n v="1982.6666666666667"/>
    <n v="11.566666666666666"/>
    <n v="33.199999999999996"/>
    <n v="113.20000000000002"/>
    <n v="0.22293701412854419"/>
    <n v="0.293286219081272"/>
    <n v="0.46498831425039644"/>
  </r>
  <r>
    <x v="32"/>
    <n v="10"/>
    <n v="1982.75"/>
    <n v="14.264516129032261"/>
    <n v="18.600000000000001"/>
    <n v="158.80000000000001"/>
    <n v="0.31450656445673536"/>
    <n v="0.11712846347607053"/>
    <n v="0.31855419630224163"/>
  </r>
  <r>
    <x v="32"/>
    <n v="11"/>
    <n v="1982.8333333333333"/>
    <n v="19.988333333333337"/>
    <n v="3.6"/>
    <n v="267.39999999999998"/>
    <n v="0.55532606437149135"/>
    <n v="1.3462976813762156E-2"/>
    <n v="0.22538087128384973"/>
  </r>
  <r>
    <x v="32"/>
    <n v="12"/>
    <n v="1982.9166666666667"/>
    <n v="20.838709677419359"/>
    <n v="5"/>
    <n v="269.39999999999992"/>
    <n v="0.59368125758842449"/>
    <n v="1.8559762435040837E-2"/>
    <n v="0.23008302764150754"/>
  </r>
  <r>
    <x v="33"/>
    <n v="1"/>
    <n v="1983"/>
    <n v="20.411290322580644"/>
    <n v="4.8"/>
    <n v="284.59999999999991"/>
    <n v="0.57439830121021584"/>
    <n v="1.6865776528461003E-2"/>
    <n v="0.2285215930533861"/>
  </r>
  <r>
    <x v="33"/>
    <n v="2"/>
    <n v="1983.0833333333333"/>
    <n v="24.135714285714283"/>
    <n v="3.1999999999999997"/>
    <n v="257.8"/>
    <n v="0.73859267897726633"/>
    <n v="1.2412723041117143E-2"/>
    <n v="0.22441037778035908"/>
  </r>
  <r>
    <x v="33"/>
    <n v="3"/>
    <n v="1983.1666666666667"/>
    <n v="19.532258064516128"/>
    <n v="126.2"/>
    <n v="142.19999999999999"/>
    <n v="0.53481191606815448"/>
    <n v="0.88748241912798886"/>
    <n v="0.8484709713345242"/>
  </r>
  <r>
    <x v="33"/>
    <n v="4"/>
    <n v="1983.25"/>
    <n v="13.455000000000002"/>
    <n v="67.399999999999991"/>
    <n v="71.2"/>
    <n v="0.2851669820333782"/>
    <n v="0.94662921348314588"/>
    <n v="0.87731857009847236"/>
  </r>
  <r>
    <x v="33"/>
    <n v="5"/>
    <n v="1983.3333333333333"/>
    <n v="11.482258064516129"/>
    <n v="55.999999999999993"/>
    <n v="48.4"/>
    <n v="0.22036721828412142"/>
    <n v="1.1570247933884297"/>
    <n v="0.9662503176012569"/>
  </r>
  <r>
    <x v="33"/>
    <n v="6"/>
    <n v="1983.4166666666667"/>
    <n v="8.6583333333333332"/>
    <n v="22.2"/>
    <n v="39.000000000000007"/>
    <n v="0.1451185136570538"/>
    <n v="0.5692307692307691"/>
    <n v="0.66426847337278105"/>
  </r>
  <r>
    <x v="33"/>
    <n v="7"/>
    <n v="1983.5"/>
    <n v="7.85"/>
    <n v="95.399999999999991"/>
    <n v="36"/>
    <n v="0.12736786591041405"/>
    <n v="1.25"/>
    <n v="0.99874375000000026"/>
  </r>
  <r>
    <x v="33"/>
    <n v="8"/>
    <n v="1983.5833333333333"/>
    <n v="10.232258064516129"/>
    <n v="63.599999999999994"/>
    <n v="66.400000000000006"/>
    <n v="0.18448879113052485"/>
    <n v="0.95783132530120463"/>
    <n v="0.88259200537088112"/>
  </r>
  <r>
    <x v="33"/>
    <n v="9"/>
    <n v="1983.6666666666667"/>
    <n v="11.41"/>
    <n v="77.599999999999994"/>
    <n v="100.00000000000001"/>
    <n v="0.2181820429140347"/>
    <n v="0.7759999999999998"/>
    <n v="0.78950773119999984"/>
  </r>
  <r>
    <x v="33"/>
    <n v="10"/>
    <n v="1983.75"/>
    <n v="14.235483870967743"/>
    <n v="37.4"/>
    <n v="144.79999999999995"/>
    <n v="0.31342826863200374"/>
    <n v="0.25828729281767965"/>
    <n v="0.4370869843335064"/>
  </r>
  <r>
    <x v="33"/>
    <n v="11"/>
    <n v="1983.8333333333333"/>
    <n v="17.361666666666672"/>
    <n v="36.200000000000003"/>
    <n v="225.20000000000002"/>
    <n v="0.43919784723030186"/>
    <n v="0.16074600355239788"/>
    <n v="0.35620698940590412"/>
  </r>
  <r>
    <x v="33"/>
    <n v="12"/>
    <n v="1983.9166666666667"/>
    <n v="20.68225806451613"/>
    <n v="19.8"/>
    <n v="272.19999999999993"/>
    <n v="0.5866241961442149"/>
    <n v="7.2740631888317434E-2"/>
    <n v="0.27929384339971314"/>
  </r>
  <r>
    <x v="34"/>
    <n v="1"/>
    <n v="1984"/>
    <n v="19.979032258064517"/>
    <n v="17.2"/>
    <n v="269.59999999999997"/>
    <n v="0.55490703181239343"/>
    <n v="6.3798219584569743E-2"/>
    <n v="0.27126934132553776"/>
  </r>
  <r>
    <x v="34"/>
    <n v="2"/>
    <n v="1984.0833333333333"/>
    <n v="20.527586206896554"/>
    <n v="2.6"/>
    <n v="244.80000000000004"/>
    <n v="0.5796455726816867"/>
    <n v="1.0620915032679737E-2"/>
    <n v="0.22275341768924345"/>
  </r>
  <r>
    <x v="34"/>
    <n v="3"/>
    <n v="1984.1666666666667"/>
    <n v="18.038709677419355"/>
    <n v="21.6"/>
    <n v="191.80000000000004"/>
    <n v="0.46852425124058933"/>
    <n v="0.11261730969760166"/>
    <n v="0.31460755772925614"/>
  </r>
  <r>
    <x v="34"/>
    <n v="4"/>
    <n v="1984.25"/>
    <n v="14.08"/>
    <n v="39.199999999999996"/>
    <n v="102.6"/>
    <n v="0.30768583728593851"/>
    <n v="0.38206627680311889"/>
    <n v="0.53311257670926293"/>
  </r>
  <r>
    <x v="34"/>
    <n v="5"/>
    <n v="1984.3333333333333"/>
    <n v="12.238709677419354"/>
    <n v="29.999999999999996"/>
    <n v="68.999999999999986"/>
    <n v="0.24405309968928696"/>
    <n v="0.43478260869565222"/>
    <n v="0.5717638941398866"/>
  </r>
  <r>
    <x v="34"/>
    <n v="6"/>
    <n v="1984.4166666666667"/>
    <n v="8.7883333333333322"/>
    <n v="33.099999999999994"/>
    <n v="46.999999999999993"/>
    <n v="0.14812767950239955"/>
    <n v="0.70425531914893613"/>
    <n v="0.748389822091444"/>
  </r>
  <r>
    <x v="34"/>
    <n v="7"/>
    <n v="1984.5"/>
    <n v="7.6451612903225801"/>
    <n v="69.999999999999986"/>
    <n v="37.700000000000003"/>
    <n v="0.12312881100980357"/>
    <n v="1.25"/>
    <n v="0.99874375000000026"/>
  </r>
  <r>
    <x v="34"/>
    <n v="8"/>
    <n v="1984.5833333333333"/>
    <n v="9.758064516129032"/>
    <n v="100.80000000000001"/>
    <n v="63.79999999999999"/>
    <n v="0.17194900992433629"/>
    <n v="1.25"/>
    <n v="0.99874375000000026"/>
  </r>
  <r>
    <x v="34"/>
    <n v="9"/>
    <n v="1984.6666666666667"/>
    <n v="10.111666666666666"/>
    <n v="61.8"/>
    <n v="80.999999999999986"/>
    <n v="0.18124399850912401"/>
    <n v="0.76296296296296306"/>
    <n v="0.78222070233196161"/>
  </r>
  <r>
    <x v="34"/>
    <n v="10"/>
    <n v="1984.75"/>
    <n v="14.169354838709676"/>
    <n v="21.6"/>
    <n v="162.80000000000001"/>
    <n v="0.31097924774042873"/>
    <n v="0.13267813267813267"/>
    <n v="0.33208274544367911"/>
  </r>
  <r>
    <x v="34"/>
    <n v="11"/>
    <n v="1984.8333333333333"/>
    <n v="17.101666666666667"/>
    <n v="29"/>
    <n v="222.80000000000004"/>
    <n v="0.42809462439412344"/>
    <n v="0.13016157989228005"/>
    <n v="0.32990120427463104"/>
  </r>
  <r>
    <x v="34"/>
    <n v="12"/>
    <n v="1984.9166666666667"/>
    <n v="19.4758064516129"/>
    <n v="11.8"/>
    <n v="290.79999999999995"/>
    <n v="0.5322785310611805"/>
    <n v="4.0577716643741414E-2"/>
    <n v="0.25025213701613347"/>
  </r>
  <r>
    <x v="35"/>
    <n v="1"/>
    <n v="1985"/>
    <n v="20.809677419354831"/>
    <n v="5.6"/>
    <n v="295.79999999999995"/>
    <n v="0.59237192508862924"/>
    <n v="1.8931710615280598E-2"/>
    <n v="0.23042568613279168"/>
  </r>
  <r>
    <x v="35"/>
    <n v="2"/>
    <n v="1985.0833333333333"/>
    <n v="21.139285714285716"/>
    <n v="0"/>
    <n v="267.59999999999991"/>
    <n v="0.60722731658432716"/>
    <n v="0"/>
    <n v="0.21290000000000001"/>
  </r>
  <r>
    <x v="35"/>
    <n v="3"/>
    <n v="1985.1666666666667"/>
    <n v="20.720967741935485"/>
    <n v="48.2"/>
    <n v="219.00000000000003"/>
    <n v="0.58837051827108389"/>
    <n v="0.22009132420091324"/>
    <n v="0.40596234081858174"/>
  </r>
  <r>
    <x v="35"/>
    <n v="4"/>
    <n v="1985.25"/>
    <n v="15.336666666666666"/>
    <n v="67.599999999999994"/>
    <n v="98.8"/>
    <n v="0.35560938358877753"/>
    <n v="0.68421052631578949"/>
    <n v="0.73645789473684209"/>
  </r>
  <r>
    <x v="35"/>
    <n v="5"/>
    <n v="1985.3333333333333"/>
    <n v="11.161290322580646"/>
    <n v="37.199999999999996"/>
    <n v="58.999999999999993"/>
    <n v="0.21076466292712426"/>
    <n v="0.63050847457627124"/>
    <n v="0.70353540591783981"/>
  </r>
  <r>
    <x v="35"/>
    <n v="6"/>
    <n v="1985.4166666666667"/>
    <n v="9.1616666666666688"/>
    <n v="38"/>
    <n v="42.100000000000009"/>
    <n v="0.15701047049343181"/>
    <n v="0.9026128266033252"/>
    <n v="0.85601121016017734"/>
  </r>
  <r>
    <x v="35"/>
    <n v="7"/>
    <n v="1985.5"/>
    <n v="9.0306451612903196"/>
    <n v="27.599999999999998"/>
    <n v="57.000000000000007"/>
    <n v="0.15385218727663347"/>
    <n v="0.48421052631578937"/>
    <n v="0.60678589473684208"/>
  </r>
  <r>
    <x v="35"/>
    <n v="8"/>
    <n v="1985.5833333333333"/>
    <n v="9.622580645161289"/>
    <n v="119"/>
    <n v="64.400000000000006"/>
    <n v="0.1684741826698912"/>
    <n v="1.25"/>
    <n v="0.99874375000000026"/>
  </r>
  <r>
    <x v="35"/>
    <n v="9"/>
    <n v="1985.6666666666667"/>
    <n v="10.038333333333334"/>
    <n v="52.2"/>
    <n v="77.8"/>
    <n v="0.17928942407138546"/>
    <n v="0.67095115681233941"/>
    <n v="0.72845852393256727"/>
  </r>
  <r>
    <x v="35"/>
    <n v="10"/>
    <n v="1985.75"/>
    <n v="14.664516129032261"/>
    <n v="25.4"/>
    <n v="160.99999999999994"/>
    <n v="0.32955369834238774"/>
    <n v="0.15776397515527954"/>
    <n v="0.3536619965279118"/>
  </r>
  <r>
    <x v="35"/>
    <n v="11"/>
    <n v="1985.8333333333333"/>
    <n v="17.528333333333332"/>
    <n v="17.400000000000002"/>
    <n v="213"/>
    <n v="0.44636390459436787"/>
    <n v="8.1690140845070439E-2"/>
    <n v="0.28728607577861537"/>
  </r>
  <r>
    <x v="35"/>
    <n v="12"/>
    <n v="1985.9166666666667"/>
    <n v="17.269354838709678"/>
    <n v="27.799999999999997"/>
    <n v="217.79999999999998"/>
    <n v="0.43524487343838936"/>
    <n v="0.12764003673094582"/>
    <n v="0.32771227164372668"/>
  </r>
  <r>
    <x v="36"/>
    <n v="1"/>
    <n v="1986"/>
    <n v="19.691935483870971"/>
    <n v="4.8"/>
    <n v="299.8"/>
    <n v="0.54198546462574482"/>
    <n v="1.6010673782521679E-2"/>
    <n v="0.22773287457370958"/>
  </r>
  <r>
    <x v="36"/>
    <n v="2"/>
    <n v="1986.0833333333333"/>
    <n v="19.803571428571427"/>
    <n v="4.4000000000000004"/>
    <n v="225.99999999999994"/>
    <n v="0.54700673324549598"/>
    <n v="1.9469026548672573E-2"/>
    <n v="0.23092057232359622"/>
  </r>
  <r>
    <x v="36"/>
    <n v="3"/>
    <n v="1986.1666666666667"/>
    <n v="21.135483870967747"/>
    <n v="0.2"/>
    <n v="266.60000000000002"/>
    <n v="0.6070561190698528"/>
    <n v="7.501875468867217E-4"/>
    <n v="0.21359776367572766"/>
  </r>
  <r>
    <x v="36"/>
    <n v="4"/>
    <n v="1986.25"/>
    <n v="14.944999999999997"/>
    <n v="31.2"/>
    <n v="135.20000000000002"/>
    <n v="0.34031196407521891"/>
    <n v="0.23076923076923073"/>
    <n v="0.4147343195266272"/>
  </r>
  <r>
    <x v="36"/>
    <n v="5"/>
    <n v="1986.3333333333333"/>
    <n v="12.520967741935484"/>
    <n v="39.800000000000011"/>
    <n v="63.399999999999991"/>
    <n v="0.25326589564298163"/>
    <n v="0.62776025236593092"/>
    <n v="0.7018131506931109"/>
  </r>
  <r>
    <x v="36"/>
    <n v="6"/>
    <n v="1986.4166666666667"/>
    <n v="8.99"/>
    <n v="23.599999999999998"/>
    <n v="31.900000000000006"/>
    <n v="0.15288142835147167"/>
    <n v="0.73981191222570508"/>
    <n v="0.769078304065408"/>
  </r>
  <r>
    <x v="36"/>
    <n v="7"/>
    <n v="1986.5"/>
    <n v="8.370967741935484"/>
    <n v="92.600000000000037"/>
    <n v="42"/>
    <n v="0.13861945674597045"/>
    <n v="1.25"/>
    <n v="0.99874375000000026"/>
  </r>
  <r>
    <x v="36"/>
    <n v="8"/>
    <n v="1986.5833333333333"/>
    <n v="9.2419354838709697"/>
    <n v="90"/>
    <n v="63.300000000000011"/>
    <n v="0.15896726451715112"/>
    <n v="1.25"/>
    <n v="0.99874375000000026"/>
  </r>
  <r>
    <x v="36"/>
    <n v="9"/>
    <n v="1986.6666666666667"/>
    <n v="11.221666666666666"/>
    <n v="71.800000000000026"/>
    <n v="85.000000000000014"/>
    <n v="0.21255047088754783"/>
    <n v="0.84470588235294131"/>
    <n v="0.82655556927335638"/>
  </r>
  <r>
    <x v="36"/>
    <n v="10"/>
    <n v="1986.75"/>
    <n v="12.409677419354843"/>
    <n v="78.800000000000011"/>
    <n v="147.60000000000002"/>
    <n v="0.24960935347722168"/>
    <n v="0.53387533875338755"/>
    <n v="0.64078820734277808"/>
  </r>
  <r>
    <x v="36"/>
    <n v="11"/>
    <n v="1986.8333333333333"/>
    <n v="16.616666666666667"/>
    <n v="14.4"/>
    <n v="222.80000000000004"/>
    <n v="0.40764942455146697"/>
    <n v="6.4631956912028721E-2"/>
    <n v="0.27201912947342294"/>
  </r>
  <r>
    <x v="36"/>
    <n v="12"/>
    <n v="1986.9166666666667"/>
    <n v="18.256451612903223"/>
    <n v="29.200000000000003"/>
    <n v="244.60000000000005"/>
    <n v="0.47806850227932113"/>
    <n v="0.11937857726901062"/>
    <n v="0.32051906508465106"/>
  </r>
  <r>
    <x v="37"/>
    <n v="1"/>
    <n v="1987"/>
    <n v="18.783870967741933"/>
    <n v="37.200000000000003"/>
    <n v="249.19999999999996"/>
    <n v="0.501376822417541"/>
    <n v="0.14927768860353133"/>
    <n v="0.34639594593550083"/>
  </r>
  <r>
    <x v="37"/>
    <n v="2"/>
    <n v="1987.0833333333333"/>
    <n v="20.808928571428567"/>
    <n v="13.4"/>
    <n v="235.80000000000007"/>
    <n v="0.59233815103780707"/>
    <n v="5.68278201865988E-2"/>
    <n v="0.26498766662278306"/>
  </r>
  <r>
    <x v="37"/>
    <n v="3"/>
    <n v="1987.1666666666667"/>
    <n v="17.159677419354839"/>
    <n v="22.799999999999997"/>
    <n v="195.30000000000004"/>
    <n v="0.43056368530931544"/>
    <n v="0.11674347158218122"/>
    <n v="0.31821776470560476"/>
  </r>
  <r>
    <x v="37"/>
    <n v="4"/>
    <n v="1987.25"/>
    <n v="16.151666666666664"/>
    <n v="23.8"/>
    <n v="132.29999999999995"/>
    <n v="0.38840356191977432"/>
    <n v="0.17989417989417997"/>
    <n v="0.37244662523445599"/>
  </r>
  <r>
    <x v="37"/>
    <n v="5"/>
    <n v="1987.3333333333333"/>
    <n v="12.31774193548387"/>
    <n v="106.80000000000001"/>
    <n v="70.8"/>
    <n v="0.2466123416035817"/>
    <n v="1.25"/>
    <n v="0.99874375000000026"/>
  </r>
  <r>
    <x v="37"/>
    <n v="6"/>
    <n v="1987.4166666666667"/>
    <n v="10.285"/>
    <n v="64"/>
    <n v="34.999999999999993"/>
    <n v="0.18591991704461405"/>
    <n v="1.25"/>
    <n v="0.99874375000000026"/>
  </r>
  <r>
    <x v="37"/>
    <n v="7"/>
    <n v="1987.5"/>
    <n v="8.3887096774193548"/>
    <n v="65.000000000000014"/>
    <n v="37.1"/>
    <n v="0.13901464263331889"/>
    <n v="1.25"/>
    <n v="0.99874375000000026"/>
  </r>
  <r>
    <x v="37"/>
    <n v="8"/>
    <n v="1987.5833333333333"/>
    <n v="9.7193548387096804"/>
    <n v="33"/>
    <n v="55.399999999999991"/>
    <n v="0.17095131488010185"/>
    <n v="0.59566787003610122"/>
    <n v="0.68143170248537066"/>
  </r>
  <r>
    <x v="37"/>
    <n v="9"/>
    <n v="1987.6666666666667"/>
    <n v="11.885"/>
    <n v="17.8"/>
    <n v="94"/>
    <n v="0.23279450517389422"/>
    <n v="0.18936170212765957"/>
    <n v="0.38041069126301497"/>
  </r>
  <r>
    <x v="37"/>
    <n v="10"/>
    <n v="1987.75"/>
    <n v="13.838709677419354"/>
    <n v="78.800000000000011"/>
    <n v="157.99999999999997"/>
    <n v="0.2988839280487095"/>
    <n v="0.49873417721519003"/>
    <n v="0.61685246146450901"/>
  </r>
  <r>
    <x v="37"/>
    <n v="11"/>
    <n v="1987.8333333333333"/>
    <n v="17.541666666666668"/>
    <n v="8.1999999999999993"/>
    <n v="212.39999999999992"/>
    <n v="0.44693876490043322"/>
    <n v="3.8606403013182689E-2"/>
    <n v="0.24845589008763624"/>
  </r>
  <r>
    <x v="37"/>
    <n v="12"/>
    <n v="1987.9166666666667"/>
    <n v="19.903225806451616"/>
    <n v="21.2"/>
    <n v="264.60000000000002"/>
    <n v="0.55149265573585526"/>
    <n v="8.0120937263794392E-2"/>
    <n v="0.28588751526141659"/>
  </r>
  <r>
    <x v="38"/>
    <n v="1"/>
    <n v="1988"/>
    <n v="22.254838709677422"/>
    <n v="15.8"/>
    <n v="298.70000000000005"/>
    <n v="0.65716081213797939"/>
    <n v="5.289588215600937E-2"/>
    <n v="0.26143388795930678"/>
  </r>
  <r>
    <x v="38"/>
    <n v="2"/>
    <n v="1988.0833333333333"/>
    <n v="19.722413793103453"/>
    <n v="21.2"/>
    <n v="230.60000000000002"/>
    <n v="0.54335589339505397"/>
    <n v="9.1934084995663468E-2"/>
    <n v="0.29638684159652895"/>
  </r>
  <r>
    <x v="38"/>
    <n v="3"/>
    <n v="1988.1666666666667"/>
    <n v="20.335483870967749"/>
    <n v="15.2"/>
    <n v="228.40000000000003"/>
    <n v="0.57097825476285935"/>
    <n v="6.6549912434325731E-2"/>
    <n v="0.27374269217675073"/>
  </r>
  <r>
    <x v="38"/>
    <n v="4"/>
    <n v="1988.25"/>
    <n v="15.346666666666666"/>
    <n v="17.799999999999997"/>
    <n v="119.60000000000002"/>
    <n v="0.35600403234254829"/>
    <n v="0.14882943143812705"/>
    <n v="0.34601117688840166"/>
  </r>
  <r>
    <x v="38"/>
    <n v="5"/>
    <n v="1988.3333333333333"/>
    <n v="13.612903225806452"/>
    <n v="120.8"/>
    <n v="57.800000000000004"/>
    <n v="0.29076960032857968"/>
    <n v="1.25"/>
    <n v="0.99874375000000026"/>
  </r>
  <r>
    <x v="38"/>
    <n v="6"/>
    <n v="1988.4166666666667"/>
    <n v="10.590000000000005"/>
    <n v="103.99999999999999"/>
    <n v="45.8"/>
    <n v="0.19433900269996307"/>
    <n v="1.25"/>
    <n v="0.99874375000000026"/>
  </r>
  <r>
    <x v="38"/>
    <n v="7"/>
    <n v="1988.5"/>
    <n v="9.7709677419354826"/>
    <n v="54.4"/>
    <n v="49.599999999999994"/>
    <n v="0.17228244434248796"/>
    <n v="1.0967741935483872"/>
    <n v="0.94296597294484941"/>
  </r>
  <r>
    <x v="38"/>
    <n v="8"/>
    <n v="1988.5833333333333"/>
    <n v="10.001612903225807"/>
    <n v="26.800000000000004"/>
    <n v="66.999999999999986"/>
    <n v="0.17831599525789743"/>
    <n v="0.40000000000000013"/>
    <n v="0.54641200000000012"/>
  </r>
  <r>
    <x v="38"/>
    <n v="9"/>
    <n v="1988.6666666666667"/>
    <n v="12.905000000000003"/>
    <n v="74.199999999999989"/>
    <n v="118.4"/>
    <n v="0.26612200171861344"/>
    <n v="0.62668918918918903"/>
    <n v="0.70114094999771726"/>
  </r>
  <r>
    <x v="38"/>
    <n v="10"/>
    <n v="1988.75"/>
    <n v="15.680645161290323"/>
    <n v="22.600000000000005"/>
    <n v="202.80000000000007"/>
    <n v="0.36929733886549743"/>
    <n v="0.11143984220907296"/>
    <n v="0.31357581949355956"/>
  </r>
  <r>
    <x v="38"/>
    <n v="11"/>
    <n v="1988.8333333333333"/>
    <n v="15.738333333333335"/>
    <n v="46.999999999999993"/>
    <n v="189.6"/>
    <n v="0.37161528274404393"/>
    <n v="0.24789029535864976"/>
    <n v="0.42868455364613933"/>
  </r>
  <r>
    <x v="38"/>
    <n v="12"/>
    <n v="1988.9166666666667"/>
    <n v="20.824193548387104"/>
    <n v="33.599999999999994"/>
    <n v="248.39999999999998"/>
    <n v="0.59302660657895911"/>
    <n v="0.13526570048309178"/>
    <n v="0.33432266097225138"/>
  </r>
  <r>
    <x v="39"/>
    <n v="1"/>
    <n v="1989"/>
    <n v="20.877419354838704"/>
    <n v="1.6"/>
    <n v="299.39999999999992"/>
    <n v="0.59542683334096214"/>
    <n v="5.3440213760855056E-3"/>
    <n v="0.21786465190456619"/>
  </r>
  <r>
    <x v="39"/>
    <n v="2"/>
    <n v="1989.0833333333333"/>
    <n v="21.526785714285719"/>
    <n v="0.8"/>
    <n v="267.3"/>
    <n v="0.6246491522668326"/>
    <n v="2.9928918817807709E-3"/>
    <n v="0.21568212589656244"/>
  </r>
  <r>
    <x v="39"/>
    <n v="3"/>
    <n v="1989.1666666666667"/>
    <n v="20.266129032258064"/>
    <n v="30.4"/>
    <n v="202.99999999999997"/>
    <n v="0.5678497202791204"/>
    <n v="0.14975369458128079"/>
    <n v="0.34680442747943407"/>
  </r>
  <r>
    <x v="39"/>
    <n v="4"/>
    <n v="1989.25"/>
    <n v="15.823333333333334"/>
    <n v="5.2"/>
    <n v="117.19999999999997"/>
    <n v="0.37504205733260559"/>
    <n v="4.4368600682593864E-2"/>
    <n v="0.25370109261610507"/>
  </r>
  <r>
    <x v="39"/>
    <n v="5"/>
    <n v="1989.3333333333333"/>
    <n v="12.587096774193547"/>
    <n v="70.599999999999994"/>
    <n v="63.2"/>
    <n v="0.25545339569317549"/>
    <n v="1.1170886075949367"/>
    <n v="0.95101240886877125"/>
  </r>
  <r>
    <x v="39"/>
    <n v="6"/>
    <n v="1989.4166666666667"/>
    <n v="8.0016666666666687"/>
    <n v="57.199999999999996"/>
    <n v="37.199999999999996"/>
    <n v="0.13057347383232168"/>
    <n v="1.25"/>
    <n v="0.99874375000000026"/>
  </r>
  <r>
    <x v="39"/>
    <n v="7"/>
    <n v="1989.5"/>
    <n v="8.0483870967741922"/>
    <n v="69.2"/>
    <n v="40.799999999999997"/>
    <n v="0.13157248800608379"/>
    <n v="1.25"/>
    <n v="0.99874375000000026"/>
  </r>
  <r>
    <x v="39"/>
    <n v="8"/>
    <n v="1989.5833333333333"/>
    <n v="8.1483870967741936"/>
    <n v="89.000000000000028"/>
    <n v="54.79999999999999"/>
    <n v="0.13372910399397483"/>
    <n v="1.25"/>
    <n v="0.99874375000000026"/>
  </r>
  <r>
    <x v="39"/>
    <n v="9"/>
    <n v="1989.6666666666667"/>
    <n v="11.431666666666668"/>
    <n v="54.79999999999999"/>
    <n v="100"/>
    <n v="0.21883584565225828"/>
    <n v="0.54799999999999993"/>
    <n v="0.6502410448"/>
  </r>
  <r>
    <x v="39"/>
    <n v="10"/>
    <n v="1989.75"/>
    <n v="13.417741935483873"/>
    <n v="40.599999999999994"/>
    <n v="155.20000000000002"/>
    <n v="0.28385369465296983"/>
    <n v="0.26159793814432986"/>
    <n v="0.4397515628321288"/>
  </r>
  <r>
    <x v="39"/>
    <n v="11"/>
    <n v="1989.8333333333333"/>
    <n v="18.145"/>
    <n v="34.4"/>
    <n v="175.8"/>
    <n v="0.47317701740161167"/>
    <n v="0.19567690557451647"/>
    <n v="0.38569898063913249"/>
  </r>
  <r>
    <x v="39"/>
    <n v="12"/>
    <n v="1989.9166666666667"/>
    <n v="20.411290322580641"/>
    <n v="38.200000000000003"/>
    <n v="263.59999999999997"/>
    <n v="0.57439830121021562"/>
    <n v="0.14491654021244313"/>
    <n v="0.34264836344440586"/>
  </r>
  <r>
    <x v="40"/>
    <n v="1"/>
    <n v="1990"/>
    <n v="21.656451612903226"/>
    <n v="13.600000000000001"/>
    <n v="272"/>
    <n v="0.63046391831554893"/>
    <n v="0.05"/>
    <n v="0.25881175000000001"/>
  </r>
  <r>
    <x v="40"/>
    <n v="2"/>
    <n v="1990.0833333333333"/>
    <n v="19.869642857142857"/>
    <n v="10"/>
    <n v="203.8"/>
    <n v="0.54998057957144442"/>
    <n v="4.9067713444553483E-2"/>
    <n v="0.25796673016417221"/>
  </r>
  <r>
    <x v="40"/>
    <n v="3"/>
    <n v="1990.1666666666667"/>
    <n v="20.393548387096772"/>
    <n v="7.8"/>
    <n v="231.39999999999998"/>
    <n v="0.57359782971979167"/>
    <n v="3.3707865168539332E-2"/>
    <n v="0.24398425703825274"/>
  </r>
  <r>
    <x v="40"/>
    <n v="4"/>
    <n v="1990.25"/>
    <n v="15.828333333333335"/>
    <n v="9.1999999999999993"/>
    <n v="139.19999999999999"/>
    <n v="0.37524405306023906"/>
    <n v="6.6091954022988508E-2"/>
    <n v="0.2733313111045052"/>
  </r>
  <r>
    <x v="40"/>
    <n v="5"/>
    <n v="1990.3333333333333"/>
    <n v="13.395161290322578"/>
    <n v="14.199999999999998"/>
    <n v="108"/>
    <n v="0.28305938341597453"/>
    <n v="0.13148148148148145"/>
    <n v="0.3310457774348422"/>
  </r>
  <r>
    <x v="40"/>
    <n v="6"/>
    <n v="1990.4166666666667"/>
    <n v="9.5849999999999991"/>
    <n v="60.6"/>
    <n v="57.599999999999994"/>
    <n v="0.16751881168031177"/>
    <n v="1.0520833333333335"/>
    <n v="0.92456314019097241"/>
  </r>
  <r>
    <x v="40"/>
    <n v="7"/>
    <n v="1990.5"/>
    <n v="9.4822580645161292"/>
    <n v="103.00000000000001"/>
    <n v="53.4"/>
    <n v="0.16492568938420782"/>
    <n v="1.25"/>
    <n v="0.99874375000000026"/>
  </r>
  <r>
    <x v="40"/>
    <n v="8"/>
    <n v="1990.5833333333333"/>
    <n v="9.2016129032258078"/>
    <n v="81.40000000000002"/>
    <n v="64.599999999999994"/>
    <n v="0.1579821969494084"/>
    <n v="1.25"/>
    <n v="0.99874375000000026"/>
  </r>
  <r>
    <x v="40"/>
    <n v="9"/>
    <n v="1990.6666666666667"/>
    <n v="12.339999999999998"/>
    <n v="40.800000000000004"/>
    <n v="107.2"/>
    <n v="0.2473359695172884"/>
    <n v="0.38059701492537318"/>
    <n v="0.53201611160614848"/>
  </r>
  <r>
    <x v="40"/>
    <n v="10"/>
    <n v="1990.75"/>
    <n v="15.17258064516129"/>
    <n v="42"/>
    <n v="167.99999999999994"/>
    <n v="0.34916246150368535"/>
    <n v="0.25000000000000011"/>
    <n v="0.43039375000000013"/>
  </r>
  <r>
    <x v="40"/>
    <n v="11"/>
    <n v="1990.8333333333333"/>
    <n v="18.623333333333335"/>
    <n v="13.6"/>
    <n v="253.59999999999997"/>
    <n v="0.49425605050025684"/>
    <n v="5.3627760252365937E-2"/>
    <n v="0.26209594184438095"/>
  </r>
  <r>
    <x v="40"/>
    <n v="12"/>
    <n v="1990.9166666666667"/>
    <n v="19.588709677419356"/>
    <n v="37.4"/>
    <n v="241.2"/>
    <n v="0.53734677059241487"/>
    <n v="0.1550580431177446"/>
    <n v="0.35134892240016058"/>
  </r>
  <r>
    <x v="41"/>
    <n v="1"/>
    <n v="1991"/>
    <n v="22.141935483870967"/>
    <n v="28.799999999999997"/>
    <n v="287.00000000000006"/>
    <n v="0.65214373594582842"/>
    <n v="0.1003484320557491"/>
    <n v="0.30382430171545122"/>
  </r>
  <r>
    <x v="41"/>
    <n v="2"/>
    <n v="1991.0833333333333"/>
    <n v="21.855357142857144"/>
    <n v="0"/>
    <n v="293.2"/>
    <n v="0.63936524732077793"/>
    <n v="0"/>
    <n v="0.21290000000000001"/>
  </r>
  <r>
    <x v="41"/>
    <n v="3"/>
    <n v="1991.1666666666667"/>
    <n v="18.264516129032256"/>
    <n v="4.4000000000000004"/>
    <n v="209.20000000000002"/>
    <n v="0.47842293802679542"/>
    <n v="2.1032504780114723E-2"/>
    <n v="0.23235979621904809"/>
  </r>
  <r>
    <x v="41"/>
    <n v="4"/>
    <n v="1991.25"/>
    <n v="15.890000000000002"/>
    <n v="38.799999999999997"/>
    <n v="122.19999999999999"/>
    <n v="0.37773914752295956"/>
    <n v="0.31751227495908346"/>
    <n v="0.48395524039633447"/>
  </r>
  <r>
    <x v="41"/>
    <n v="5"/>
    <n v="1991.3333333333333"/>
    <n v="11.722580645161294"/>
    <n v="15.4"/>
    <n v="64"/>
    <n v="0.22773232443274757"/>
    <n v="0.24062500000000001"/>
    <n v="0.42278207324218753"/>
  </r>
  <r>
    <x v="41"/>
    <n v="6"/>
    <n v="1991.4166666666667"/>
    <n v="12.251666666666667"/>
    <n v="136.80000000000004"/>
    <n v="52.8"/>
    <n v="0.24447158815928832"/>
    <n v="1.25"/>
    <n v="0.99874375000000026"/>
  </r>
  <r>
    <x v="41"/>
    <n v="7"/>
    <n v="1991.5"/>
    <n v="9.064516129032258"/>
    <n v="75.8"/>
    <n v="41"/>
    <n v="0.15466440457034933"/>
    <n v="1.25"/>
    <n v="0.99874375000000026"/>
  </r>
  <r>
    <x v="41"/>
    <n v="8"/>
    <n v="1991.5833333333333"/>
    <n v="9.6758064516128997"/>
    <n v="91.600000000000023"/>
    <n v="70.600000000000023"/>
    <n v="0.16983358250376063"/>
    <n v="1.25"/>
    <n v="0.99874375000000026"/>
  </r>
  <r>
    <x v="41"/>
    <n v="9"/>
    <n v="1991.6666666666667"/>
    <n v="11.893333333333333"/>
    <n v="54.8"/>
    <n v="90.2"/>
    <n v="0.2330560661708147"/>
    <n v="0.60753880266075388"/>
    <n v="0.6890286984823083"/>
  </r>
  <r>
    <x v="41"/>
    <n v="10"/>
    <n v="1991.75"/>
    <n v="15.306451612903224"/>
    <n v="3.4"/>
    <n v="173.8"/>
    <n v="0.35441816454995828"/>
    <n v="1.9562715765247408E-2"/>
    <n v="0.23100684900306029"/>
  </r>
  <r>
    <x v="41"/>
    <n v="11"/>
    <n v="1991.8333333333333"/>
    <n v="17.078333333333333"/>
    <n v="32"/>
    <n v="218.3"/>
    <n v="0.42710288000966956"/>
    <n v="0.14658726523133303"/>
    <n v="0.34408512035176242"/>
  </r>
  <r>
    <x v="41"/>
    <n v="12"/>
    <n v="1991.9166666666667"/>
    <n v="18.71935483870968"/>
    <n v="1.8"/>
    <n v="254.99999999999997"/>
    <n v="0.49851261351568898"/>
    <n v="7.0588235294117658E-3"/>
    <n v="0.2194548002768166"/>
  </r>
  <r>
    <x v="42"/>
    <n v="1"/>
    <n v="1992"/>
    <n v="18.393548387096772"/>
    <n v="0.2"/>
    <n v="250.59999999999994"/>
    <n v="0.48410266568318983"/>
    <n v="7.9808459696727879E-4"/>
    <n v="0.21364230440717219"/>
  </r>
  <r>
    <x v="42"/>
    <n v="2"/>
    <n v="1992.0833333333333"/>
    <n v="21.527586206896551"/>
    <n v="10.799999999999999"/>
    <n v="251"/>
    <n v="0.62468507603729118"/>
    <n v="4.3027888446215135E-2"/>
    <n v="0.25248210199838095"/>
  </r>
  <r>
    <x v="42"/>
    <n v="3"/>
    <n v="1992.1666666666667"/>
    <n v="19.785483870967745"/>
    <n v="53.8"/>
    <n v="163.79999999999998"/>
    <n v="0.54619287140458306"/>
    <n v="0.32844932844932845"/>
    <n v="0.49242521688052832"/>
  </r>
  <r>
    <x v="42"/>
    <n v="4"/>
    <n v="1992.25"/>
    <n v="15.64666666666667"/>
    <n v="56.2"/>
    <n v="97.199999999999989"/>
    <n v="0.3679350237414315"/>
    <n v="0.57818930041152272"/>
    <n v="0.67012222433910829"/>
  </r>
  <r>
    <x v="42"/>
    <n v="5"/>
    <n v="1992.3333333333333"/>
    <n v="11.164516129032259"/>
    <n v="65.2"/>
    <n v="50.200000000000017"/>
    <n v="0.21085983503234029"/>
    <n v="1.25"/>
    <n v="0.99874375000000026"/>
  </r>
  <r>
    <x v="42"/>
    <n v="6"/>
    <n v="1992.4166666666667"/>
    <n v="9.4233333333333356"/>
    <n v="51.2"/>
    <n v="39.4"/>
    <n v="0.16345086777568391"/>
    <n v="1.25"/>
    <n v="0.99874375000000026"/>
  </r>
  <r>
    <x v="42"/>
    <n v="7"/>
    <n v="1992.5"/>
    <n v="9.3387096774193541"/>
    <n v="40.6"/>
    <n v="51.8"/>
    <n v="0.16134860769743012"/>
    <n v="0.78378378378378388"/>
    <n v="0.79381935719503294"/>
  </r>
  <r>
    <x v="42"/>
    <n v="8"/>
    <n v="1992.5833333333333"/>
    <n v="8.6419354838709683"/>
    <n v="124.99999999999999"/>
    <n v="74.600000000000009"/>
    <n v="0.14474201080431182"/>
    <n v="1.25"/>
    <n v="0.99874375000000026"/>
  </r>
  <r>
    <x v="42"/>
    <n v="9"/>
    <n v="1992.6666666666667"/>
    <n v="9.5300000000000011"/>
    <n v="139.20000000000002"/>
    <n v="74"/>
    <n v="0.16612723943372323"/>
    <n v="1.25"/>
    <n v="0.99874375000000026"/>
  </r>
  <r>
    <x v="42"/>
    <n v="10"/>
    <n v="1992.75"/>
    <n v="14.127419354838709"/>
    <n v="103.69999999999999"/>
    <n v="119.30000000000004"/>
    <n v="0.30943134184299531"/>
    <n v="0.86923721709974811"/>
    <n v="0.83923153622451152"/>
  </r>
  <r>
    <x v="42"/>
    <n v="11"/>
    <n v="1992.8333333333333"/>
    <n v="14.553333333333335"/>
    <n v="68.59999999999998"/>
    <n v="142.6"/>
    <n v="0.32533593746781903"/>
    <n v="0.48106591865357634"/>
    <n v="0.60459291203830279"/>
  </r>
  <r>
    <x v="42"/>
    <n v="12"/>
    <n v="1992.9166666666667"/>
    <n v="18.548387096774189"/>
    <n v="113.80000000000001"/>
    <n v="165.79999999999998"/>
    <n v="0.49093921646867744"/>
    <n v="0.68636911942098933"/>
    <n v="0.73775214211608453"/>
  </r>
  <r>
    <x v="43"/>
    <n v="1"/>
    <n v="1993"/>
    <n v="21.11451612903226"/>
    <n v="58.999999999999993"/>
    <n v="214.19999999999996"/>
    <n v="0.60611186268709882"/>
    <n v="0.27544351073762841"/>
    <n v="0.45083787754753313"/>
  </r>
  <r>
    <x v="43"/>
    <n v="2"/>
    <n v="1993.0833333333333"/>
    <n v="20.521428571428565"/>
    <n v="10.199999999999999"/>
    <n v="219.59999999999997"/>
    <n v="0.57936773420987941"/>
    <n v="4.6448087431693992E-2"/>
    <n v="0.25559006912717608"/>
  </r>
  <r>
    <x v="43"/>
    <n v="3"/>
    <n v="1993.1666666666667"/>
    <n v="19.111290322580643"/>
    <n v="12.8"/>
    <n v="183.39999999999998"/>
    <n v="0.51596095655154495"/>
    <n v="6.9792802617230115E-2"/>
    <n v="0.27665286345760265"/>
  </r>
  <r>
    <x v="43"/>
    <n v="4"/>
    <n v="1993.25"/>
    <n v="16.219999999999995"/>
    <n v="4.2"/>
    <n v="138.40000000000003"/>
    <n v="0.39120864974384728"/>
    <n v="3.034682080924855E-2"/>
    <n v="0.24090942710247587"/>
  </r>
  <r>
    <x v="43"/>
    <n v="5"/>
    <n v="1993.3333333333333"/>
    <n v="12.758064516129034"/>
    <n v="18.8"/>
    <n v="74.600000000000009"/>
    <n v="0.26115966573749505"/>
    <n v="0.25201072386058981"/>
    <n v="0.43202075699530651"/>
  </r>
  <r>
    <x v="43"/>
    <n v="6"/>
    <n v="1993.4166666666667"/>
    <n v="9.4483333333333324"/>
    <n v="53.000000000000007"/>
    <n v="45.400000000000006"/>
    <n v="0.16407548817620113"/>
    <n v="1.1674008810572687"/>
    <n v="0.97008341128296693"/>
  </r>
  <r>
    <x v="43"/>
    <n v="7"/>
    <n v="1993.5"/>
    <n v="9.7854838709677434"/>
    <n v="50.000000000000007"/>
    <n v="52.8"/>
    <n v="0.17265807780807202"/>
    <n v="0.94696969696969713"/>
    <n v="0.87747974632690551"/>
  </r>
  <r>
    <x v="43"/>
    <n v="8"/>
    <n v="1993.5833333333333"/>
    <n v="11.175806451612903"/>
    <n v="40.6"/>
    <n v="91"/>
    <n v="0.21119315134392644"/>
    <n v="0.44615384615384618"/>
    <n v="0.57992537278106504"/>
  </r>
  <r>
    <x v="43"/>
    <n v="9"/>
    <n v="1993.6666666666667"/>
    <n v="11.723333333333331"/>
    <n v="58.8"/>
    <n v="94.200000000000017"/>
    <n v="0.22775562673669275"/>
    <n v="0.62420382165605082"/>
    <n v="0.69957899711955851"/>
  </r>
  <r>
    <x v="43"/>
    <n v="10"/>
    <n v="1993.75"/>
    <n v="13.851612903225806"/>
    <n v="53.599999999999994"/>
    <n v="157.60000000000002"/>
    <n v="0.29935120974699897"/>
    <n v="0.3401015228426395"/>
    <n v="0.50138550593934395"/>
  </r>
  <r>
    <x v="43"/>
    <n v="11"/>
    <n v="1993.8333333333333"/>
    <n v="17.90666666666667"/>
    <n v="30.599999999999998"/>
    <n v="220.20000000000002"/>
    <n v="0.46276149875928518"/>
    <n v="0.13896457765667572"/>
    <n v="0.33751896517161756"/>
  </r>
  <r>
    <x v="43"/>
    <n v="12"/>
    <n v="1993.9166666666667"/>
    <n v="18.675806451612903"/>
    <n v="36.4"/>
    <n v="221.60000000000002"/>
    <n v="0.49658118895058601"/>
    <n v="0.16425992779783391"/>
    <n v="0.35920041737804476"/>
  </r>
  <r>
    <x v="44"/>
    <n v="1"/>
    <n v="1994"/>
    <n v="19.614516129032253"/>
    <n v="20.799999999999997"/>
    <n v="259"/>
    <n v="0.53850602847592266"/>
    <n v="8.0308880308880295E-2"/>
    <n v="0.28605508307866612"/>
  </r>
  <r>
    <x v="44"/>
    <n v="2"/>
    <n v="1994.0833333333333"/>
    <n v="20.991071428571427"/>
    <n v="9.6"/>
    <n v="208.2"/>
    <n v="0.60055028409578426"/>
    <n v="4.6109510086455335E-2"/>
    <n v="0.25528265245953374"/>
  </r>
  <r>
    <x v="44"/>
    <n v="3"/>
    <n v="1994.1666666666667"/>
    <n v="18.338709677419356"/>
    <n v="0"/>
    <n v="221.2"/>
    <n v="0.48168679039554585"/>
    <n v="0"/>
    <n v="0.21290000000000001"/>
  </r>
  <r>
    <x v="44"/>
    <n v="4"/>
    <n v="1994.25"/>
    <n v="15.525000000000002"/>
    <n v="2.4000000000000004"/>
    <n v="124.39999999999996"/>
    <n v="0.36307517396944633"/>
    <n v="1.9292604501607725E-2"/>
    <n v="0.23075809700065139"/>
  </r>
  <r>
    <x v="44"/>
    <n v="5"/>
    <n v="1994.3333333333333"/>
    <n v="12.388709677419353"/>
    <n v="24.999999999999996"/>
    <n v="102.59999999999998"/>
    <n v="0.2489239408045178"/>
    <n v="0.24366471734892789"/>
    <n v="0.4252547036315068"/>
  </r>
  <r>
    <x v="44"/>
    <n v="6"/>
    <n v="1994.4166666666667"/>
    <n v="10.436666666666669"/>
    <n v="83.600000000000009"/>
    <n v="51.400000000000013"/>
    <n v="0.19007596188194156"/>
    <n v="1.25"/>
    <n v="0.99874375000000026"/>
  </r>
  <r>
    <x v="44"/>
    <n v="7"/>
    <n v="1994.5"/>
    <n v="9.2177419354838701"/>
    <n v="40.799999999999997"/>
    <n v="61.600000000000016"/>
    <n v="0.15837571907330425"/>
    <n v="0.66233766233766211"/>
    <n v="0.72321654579187034"/>
  </r>
  <r>
    <x v="44"/>
    <n v="8"/>
    <n v="1994.5833333333333"/>
    <n v="8.982258064516131"/>
    <n v="13"/>
    <n v="73.599999999999994"/>
    <n v="0.15269700416778495"/>
    <n v="0.1766304347826087"/>
    <n v="0.36969114115666352"/>
  </r>
  <r>
    <x v="44"/>
    <n v="9"/>
    <n v="1994.6666666666667"/>
    <n v="10.923333333333337"/>
    <n v="25.199999999999996"/>
    <n v="108.6"/>
    <n v="0.20381912750132708"/>
    <n v="0.23204419889502759"/>
    <n v="0.41577803791093065"/>
  </r>
  <r>
    <x v="44"/>
    <n v="10"/>
    <n v="1994.75"/>
    <n v="15.36451612903226"/>
    <n v="44.800000000000004"/>
    <n v="178.60000000000002"/>
    <n v="0.35670895465072694"/>
    <n v="0.25083986562150057"/>
    <n v="0.43107357699363852"/>
  </r>
  <r>
    <x v="44"/>
    <n v="11"/>
    <n v="1994.8333333333333"/>
    <n v="16.323333333333334"/>
    <n v="56.8"/>
    <n v="182.99999999999997"/>
    <n v="0.3954659190121052"/>
    <n v="0.31038251366120223"/>
    <n v="0.47840266081399868"/>
  </r>
  <r>
    <x v="44"/>
    <n v="12"/>
    <n v="1994.9166666666667"/>
    <n v="21.259677419354844"/>
    <n v="6"/>
    <n v="317.79999999999995"/>
    <n v="0.61264620187530572"/>
    <n v="1.8879798615481436E-2"/>
    <n v="0.23037786604016525"/>
  </r>
  <r>
    <x v="45"/>
    <n v="1"/>
    <n v="1995"/>
    <n v="22.291935483870969"/>
    <n v="31.799999999999997"/>
    <n v="302"/>
    <n v="0.65880694792373096"/>
    <n v="0.1052980132450331"/>
    <n v="0.30818328656637867"/>
  </r>
  <r>
    <x v="45"/>
    <n v="2"/>
    <n v="1995.0833333333333"/>
    <n v="21.880357142857147"/>
    <n v="14"/>
    <n v="240.20000000000002"/>
    <n v="0.64048229317946914"/>
    <n v="5.8284762697751867E-2"/>
    <n v="0.26630259123503103"/>
  </r>
  <r>
    <x v="45"/>
    <n v="3"/>
    <n v="1995.1666666666667"/>
    <n v="17.356451612903228"/>
    <n v="11.600000000000001"/>
    <n v="185.39999999999995"/>
    <n v="0.43897421775953072"/>
    <n v="6.2567421790722791E-2"/>
    <n v="0.2701618596602699"/>
  </r>
  <r>
    <x v="45"/>
    <n v="4"/>
    <n v="1995.25"/>
    <n v="13.52166666666667"/>
    <n v="51.600000000000009"/>
    <n v="96.999999999999986"/>
    <n v="0.28752516198949946"/>
    <n v="0.53195876288659816"/>
    <n v="0.63949813285152524"/>
  </r>
  <r>
    <x v="45"/>
    <n v="5"/>
    <n v="1995.3333333333333"/>
    <n v="11.498387096774193"/>
    <n v="37"/>
    <n v="52.600000000000009"/>
    <n v="0.22085683276278029"/>
    <n v="0.70342205323193907"/>
    <n v="0.74789767236767912"/>
  </r>
  <r>
    <x v="45"/>
    <n v="6"/>
    <n v="1995.4166666666667"/>
    <n v="10.433333333333334"/>
    <n v="68.40000000000002"/>
    <n v="52.4"/>
    <n v="0.18998397188925215"/>
    <n v="1.25"/>
    <n v="0.99874375000000026"/>
  </r>
  <r>
    <x v="45"/>
    <n v="7"/>
    <n v="1995.5"/>
    <n v="8.9048387096774224"/>
    <n v="117.80000000000001"/>
    <n v="41.800000000000011"/>
    <n v="0.15086124153070429"/>
    <n v="1.25"/>
    <n v="0.99874375000000026"/>
  </r>
  <r>
    <x v="45"/>
    <n v="8"/>
    <n v="1995.5833333333333"/>
    <n v="10.222580645161292"/>
    <n v="19.999999999999996"/>
    <n v="73.8"/>
    <n v="0.18422699101598713"/>
    <n v="0.27100271002710025"/>
    <n v="0.44729215340662887"/>
  </r>
  <r>
    <x v="45"/>
    <n v="9"/>
    <n v="1995.6666666666667"/>
    <n v="11.843333333333332"/>
    <n v="43.800000000000004"/>
    <n v="100.19999999999999"/>
    <n v="0.23148938113361003"/>
    <n v="0.43712574850299413"/>
    <n v="0.5734507404352972"/>
  </r>
  <r>
    <x v="45"/>
    <n v="10"/>
    <n v="1995.75"/>
    <n v="14.416129032258064"/>
    <n v="44.6"/>
    <n v="159"/>
    <n v="0.32016832447620408"/>
    <n v="0.28050314465408804"/>
    <n v="0.45486610545468936"/>
  </r>
  <r>
    <x v="45"/>
    <n v="11"/>
    <n v="1995.8333333333333"/>
    <n v="17.02333333333333"/>
    <n v="15.2"/>
    <n v="222.39999999999995"/>
    <n v="0.42476834549830655"/>
    <n v="6.8345323741007213E-2"/>
    <n v="0.2753545222814554"/>
  </r>
  <r>
    <x v="45"/>
    <n v="12"/>
    <n v="1995.9166666666667"/>
    <n v="18.393548387096772"/>
    <n v="6.6000000000000005"/>
    <n v="243.3"/>
    <n v="0.48410266568318983"/>
    <n v="2.712700369913687E-2"/>
    <n v="0.23795868506555212"/>
  </r>
  <r>
    <x v="46"/>
    <n v="1"/>
    <n v="1996"/>
    <n v="20.070967741935487"/>
    <n v="21.599999999999998"/>
    <n v="294.39999999999992"/>
    <n v="0.55904982878675102"/>
    <n v="7.3369565217391311E-2"/>
    <n v="0.27985676615666355"/>
  </r>
  <r>
    <x v="46"/>
    <n v="2"/>
    <n v="1996.0833333333333"/>
    <n v="21.005172413793112"/>
    <n v="12.4"/>
    <n v="252.20000000000005"/>
    <n v="0.60118576972456483"/>
    <n v="4.9167327517842974E-2"/>
    <n v="0.25805703987306627"/>
  </r>
  <r>
    <x v="46"/>
    <n v="3"/>
    <n v="1996.1666666666667"/>
    <n v="19.182258064516127"/>
    <n v="36.6"/>
    <n v="214.79999999999998"/>
    <n v="0.519131742110575"/>
    <n v="0.17039106145251398"/>
    <n v="0.36440911410380455"/>
  </r>
  <r>
    <x v="46"/>
    <n v="4"/>
    <n v="1996.25"/>
    <n v="13.485000000000003"/>
    <n v="13.999999999999998"/>
    <n v="95"/>
    <n v="0.2862268493755698"/>
    <n v="0.14736842105263157"/>
    <n v="0.3447564210526316"/>
  </r>
  <r>
    <x v="46"/>
    <n v="5"/>
    <n v="1996.3333333333333"/>
    <n v="12.138709677419357"/>
    <n v="13.199999999999998"/>
    <n v="72.399999999999991"/>
    <n v="0.2408376559953854"/>
    <n v="0.18232044198895025"/>
    <n v="0.37449171575959223"/>
  </r>
  <r>
    <x v="46"/>
    <n v="6"/>
    <n v="1996.4166666666667"/>
    <n v="10.618333333333334"/>
    <n v="107.60000000000001"/>
    <n v="47.8"/>
    <n v="0.19513348781871268"/>
    <n v="1.25"/>
    <n v="0.99874375000000026"/>
  </r>
  <r>
    <x v="46"/>
    <n v="7"/>
    <n v="1996.5"/>
    <n v="9.6435483870967733"/>
    <n v="100.6"/>
    <n v="49.999999999999993"/>
    <n v="0.16900882202733397"/>
    <n v="1.25"/>
    <n v="0.99874375000000026"/>
  </r>
  <r>
    <x v="46"/>
    <n v="8"/>
    <n v="1996.5833333333333"/>
    <n v="9.869354838709679"/>
    <n v="91"/>
    <n v="69.2"/>
    <n v="0.17483918452982225"/>
    <n v="1.25"/>
    <n v="0.99874375000000026"/>
  </r>
  <r>
    <x v="46"/>
    <n v="9"/>
    <n v="1996.6666666666667"/>
    <n v="11.210000000000003"/>
    <n v="97.6"/>
    <n v="116.00000000000001"/>
    <n v="0.21220465338197333"/>
    <n v="0.84137931034482738"/>
    <n v="0.82481428299643278"/>
  </r>
  <r>
    <x v="46"/>
    <n v="10"/>
    <n v="1996.75"/>
    <n v="14.46290322580645"/>
    <n v="34.799999999999997"/>
    <n v="159.79999999999998"/>
    <n v="0.32192535230763197"/>
    <n v="0.21777221526908636"/>
    <n v="0.4040499026473956"/>
  </r>
  <r>
    <x v="46"/>
    <n v="11"/>
    <n v="1996.8333333333333"/>
    <n v="15.523333333333333"/>
    <n v="7.8000000000000007"/>
    <n v="216.8"/>
    <n v="0.36300879959387533"/>
    <n v="3.5977859778597784E-2"/>
    <n v="0.24605786268909738"/>
  </r>
  <r>
    <x v="46"/>
    <n v="12"/>
    <n v="1996.9166666666667"/>
    <n v="18.637096774193552"/>
    <n v="11.2"/>
    <n v="268.19999999999993"/>
    <n v="0.49486569679952386"/>
    <n v="4.1759880686055191E-2"/>
    <n v="0.25132841691593255"/>
  </r>
  <r>
    <x v="47"/>
    <n v="1"/>
    <n v="1997"/>
    <n v="22.080645161290324"/>
    <n v="12.4"/>
    <n v="302"/>
    <n v="0.64941589376019859"/>
    <n v="4.1059602649006627E-2"/>
    <n v="0.25069094285338361"/>
  </r>
  <r>
    <x v="47"/>
    <n v="2"/>
    <n v="1997.0833333333333"/>
    <n v="24.357142857142854"/>
    <n v="38"/>
    <n v="256.00000000000006"/>
    <n v="0.74782690234036431"/>
    <n v="0.14843749999999997"/>
    <n v="0.34567467651367184"/>
  </r>
  <r>
    <x v="47"/>
    <n v="3"/>
    <n v="1997.1666666666667"/>
    <n v="16.143548387096775"/>
    <n v="3.4000000000000004"/>
    <n v="175.20000000000002"/>
    <n v="0.38807085161731875"/>
    <n v="1.9406392694063926E-2"/>
    <n v="0.23086289159421197"/>
  </r>
  <r>
    <x v="47"/>
    <n v="4"/>
    <n v="1997.25"/>
    <n v="15.448333333333329"/>
    <n v="1.2"/>
    <n v="128.80000000000001"/>
    <n v="0.36002756888126497"/>
    <n v="9.3167701863354022E-3"/>
    <n v="0.22154644593186992"/>
  </r>
  <r>
    <x v="47"/>
    <n v="5"/>
    <n v="1997.3333333333333"/>
    <n v="11.737096774193549"/>
    <n v="54.999999999999993"/>
    <n v="57.79999999999999"/>
    <n v="0.22818198409136231"/>
    <n v="0.95155709342560557"/>
    <n v="0.87964584834951709"/>
  </r>
  <r>
    <x v="47"/>
    <n v="6"/>
    <n v="1997.4166666666667"/>
    <n v="9.4166666666666661"/>
    <n v="25.999999999999996"/>
    <n v="45.800000000000004"/>
    <n v="0.16328457660445339"/>
    <n v="0.56768558951965054"/>
    <n v="0.66325489407143257"/>
  </r>
  <r>
    <x v="47"/>
    <n v="7"/>
    <n v="1997.5"/>
    <n v="7.5064516129032253"/>
    <n v="18.400000000000002"/>
    <n v="54.399999999999984"/>
    <n v="0.12031683243283584"/>
    <n v="0.33823529411764719"/>
    <n v="0.49995482266435992"/>
  </r>
  <r>
    <x v="47"/>
    <n v="8"/>
    <n v="1997.5833333333333"/>
    <n v="8.7483870967741932"/>
    <n v="72.399999999999977"/>
    <n v="70.400000000000006"/>
    <n v="0.14719842883012607"/>
    <n v="1.0284090909090906"/>
    <n v="0.91442400245351241"/>
  </r>
  <r>
    <x v="47"/>
    <n v="9"/>
    <n v="1997.6666666666667"/>
    <n v="11.836666666666664"/>
    <n v="104.80000000000003"/>
    <n v="79.3"/>
    <n v="0.23128097615419971"/>
    <n v="1.25"/>
    <n v="0.99874375000000026"/>
  </r>
  <r>
    <x v="47"/>
    <n v="10"/>
    <n v="1997.75"/>
    <n v="14.372580645161285"/>
    <n v="45.6"/>
    <n v="151.60000000000002"/>
    <n v="0.31853682832821723"/>
    <n v="0.30079155672823216"/>
    <n v="0.47089463245173729"/>
  </r>
  <r>
    <x v="47"/>
    <n v="11"/>
    <n v="1997.8333333333333"/>
    <n v="18.361666666666672"/>
    <n v="49.8"/>
    <n v="203.8"/>
    <n v="0.48269778879666642"/>
    <n v="0.24435721295387633"/>
    <n v="0.42581738422379117"/>
  </r>
  <r>
    <x v="47"/>
    <n v="12"/>
    <n v="1997.9166666666667"/>
    <n v="19.222580645161287"/>
    <n v="40"/>
    <n v="240"/>
    <n v="0.52093471991480844"/>
    <n v="0.16666666666666666"/>
    <n v="0.36124722222222222"/>
  </r>
  <r>
    <x v="48"/>
    <n v="1"/>
    <n v="1998"/>
    <n v="21.119354838709686"/>
    <n v="13.799999999999999"/>
    <n v="261.29999999999995"/>
    <n v="0.60632977932261911"/>
    <n v="5.2812858783008045E-2"/>
    <n v="0.26135876903568356"/>
  </r>
  <r>
    <x v="48"/>
    <n v="2"/>
    <n v="1998.0833333333333"/>
    <n v="20.287500000000001"/>
    <n v="35.199999999999996"/>
    <n v="227.39999999999998"/>
    <n v="0.56881369018786054"/>
    <n v="0.15479331574318381"/>
    <n v="0.35112243943040089"/>
  </r>
  <r>
    <x v="48"/>
    <n v="3"/>
    <n v="1998.1666666666667"/>
    <n v="18.724193548387092"/>
    <n v="8.7999999999999989"/>
    <n v="194.20000000000002"/>
    <n v="0.49872731257867087"/>
    <n v="4.5314109165808435E-2"/>
    <n v="0.25456023794043742"/>
  </r>
  <r>
    <x v="48"/>
    <n v="4"/>
    <n v="1998.25"/>
    <n v="13.435000000000002"/>
    <n v="75.399999999999991"/>
    <n v="98.999999999999986"/>
    <n v="0.28446160031702417"/>
    <n v="0.76161616161616164"/>
    <n v="0.7814632355882053"/>
  </r>
  <r>
    <x v="48"/>
    <n v="5"/>
    <n v="1998.3333333333333"/>
    <n v="12.301612903225806"/>
    <n v="20.200000000000003"/>
    <n v="73.000000000000014"/>
    <n v="0.24608875886652642"/>
    <n v="0.27671232876712326"/>
    <n v="0.45184920773128168"/>
  </r>
  <r>
    <x v="48"/>
    <n v="6"/>
    <n v="1998.4166666666667"/>
    <n v="9.2350000000000012"/>
    <n v="64.7"/>
    <n v="46.7"/>
    <n v="0.15879753324961035"/>
    <n v="1.25"/>
    <n v="0.99874375000000026"/>
  </r>
  <r>
    <x v="48"/>
    <n v="7"/>
    <n v="1998.5"/>
    <n v="7.6016129032258055"/>
    <n v="60.6"/>
    <n v="44.399999999999991"/>
    <n v="0.12224090666677294"/>
    <n v="1.25"/>
    <n v="0.99874375000000026"/>
  </r>
  <r>
    <x v="48"/>
    <n v="8"/>
    <n v="1998.5833333333333"/>
    <n v="10.195161290322579"/>
    <n v="34.799999999999997"/>
    <n v="65.2"/>
    <n v="0.18348655716091472"/>
    <n v="0.53374233128834347"/>
    <n v="0.64069873536828625"/>
  </r>
  <r>
    <x v="48"/>
    <n v="9"/>
    <n v="1998.6666666666667"/>
    <n v="12.994999999999997"/>
    <n v="47"/>
    <n v="107.39999999999999"/>
    <n v="0.26918788087354134"/>
    <n v="0.43761638733705777"/>
    <n v="0.57380362001463403"/>
  </r>
  <r>
    <x v="48"/>
    <n v="10"/>
    <n v="1998.75"/>
    <n v="13.898387096774194"/>
    <n v="54.800000000000011"/>
    <n v="143.19999999999999"/>
    <n v="0.30104835013636283"/>
    <n v="0.38268156424581018"/>
    <n v="0.53357143737711077"/>
  </r>
  <r>
    <x v="48"/>
    <n v="11"/>
    <n v="1998.8333333333333"/>
    <n v="17.245000000000001"/>
    <n v="39.999999999999993"/>
    <n v="224.79999999999995"/>
    <n v="0.43420391380190759"/>
    <n v="0.17793594306049823"/>
    <n v="0.37079396030951989"/>
  </r>
  <r>
    <x v="48"/>
    <n v="12"/>
    <n v="1998.9166666666667"/>
    <n v="19.966129032258067"/>
    <n v="5.3999999999999995"/>
    <n v="268.39999999999998"/>
    <n v="0.55432575178211585"/>
    <n v="2.0119225037257823E-2"/>
    <n v="0.23151924086211606"/>
  </r>
  <r>
    <x v="49"/>
    <n v="1"/>
    <n v="1999"/>
    <n v="23.654838709677417"/>
    <n v="11.2"/>
    <n v="313.79999999999995"/>
    <n v="0.71824391647737262"/>
    <n v="3.5691523263224986E-2"/>
    <n v="0.24579643568161169"/>
  </r>
  <r>
    <x v="49"/>
    <n v="2"/>
    <n v="1999.0833333333333"/>
    <n v="23.241071428571423"/>
    <n v="17.8"/>
    <n v="253.99999999999997"/>
    <n v="0.7004458061525467"/>
    <n v="7.0078740157480321E-2"/>
    <n v="0.27690922047244099"/>
  </r>
  <r>
    <x v="49"/>
    <n v="3"/>
    <n v="1999.1666666666667"/>
    <n v="18.467741935483872"/>
    <n v="55.4"/>
    <n v="171.39999999999998"/>
    <n v="0.48737575453318149"/>
    <n v="0.32322053675612605"/>
    <n v="0.4883830886828085"/>
  </r>
  <r>
    <x v="49"/>
    <n v="4"/>
    <n v="1999.25"/>
    <n v="13.58"/>
    <n v="1.5999999999999999"/>
    <n v="109.6"/>
    <n v="0.28959725869723296"/>
    <n v="1.4598540145985401E-2"/>
    <n v="0.22642959667536897"/>
  </r>
  <r>
    <x v="49"/>
    <n v="5"/>
    <n v="1999.3333333333333"/>
    <n v="13.043548387096774"/>
    <n v="77.599999999999994"/>
    <n v="84.199999999999974"/>
    <n v="0.27084997752711293"/>
    <n v="0.92161520190023771"/>
    <n v="0.86532453608363769"/>
  </r>
  <r>
    <x v="49"/>
    <n v="6"/>
    <n v="1999.4166666666667"/>
    <n v="9.7566666666666677"/>
    <n v="37.199999999999996"/>
    <n v="46"/>
    <n v="0.17191291396359457"/>
    <n v="0.80869565217391293"/>
    <n v="0.80742210207939502"/>
  </r>
  <r>
    <x v="49"/>
    <n v="7"/>
    <n v="1999.5"/>
    <n v="9.7177419354838737"/>
    <n v="45.800000000000004"/>
    <n v="48.599999999999994"/>
    <n v="0.1709098291369949"/>
    <n v="0.94238683127572032"/>
    <n v="0.87530564277125789"/>
  </r>
  <r>
    <x v="49"/>
    <n v="8"/>
    <n v="1999.5833333333333"/>
    <n v="9.9854838709677427"/>
    <n v="33"/>
    <n v="77"/>
    <n v="0.1778895434456392"/>
    <n v="0.42857142857142855"/>
    <n v="0.56727959183673471"/>
  </r>
  <r>
    <x v="49"/>
    <n v="9"/>
    <n v="1999.6666666666667"/>
    <n v="13.5"/>
    <n v="44.8"/>
    <n v="113.2"/>
    <n v="0.28675758953232033"/>
    <n v="0.39575971731448761"/>
    <n v="0.54328147061394194"/>
  </r>
  <r>
    <x v="49"/>
    <n v="10"/>
    <n v="1999.75"/>
    <n v="15.674193548387095"/>
    <n v="55.8"/>
    <n v="155.80000000000001"/>
    <n v="0.36903850211146605"/>
    <n v="0.35815147625160459"/>
    <n v="0.51513616894705527"/>
  </r>
  <r>
    <x v="49"/>
    <n v="11"/>
    <n v="1999.8333333333333"/>
    <n v="15.658333333333335"/>
    <n v="40.6"/>
    <n v="182.2"/>
    <n v="0.36840253229453968"/>
    <n v="0.22283205268935238"/>
    <n v="0.40821911856670701"/>
  </r>
  <r>
    <x v="49"/>
    <n v="12"/>
    <n v="1999.9166666666667"/>
    <n v="19.117741935483874"/>
    <n v="35.600000000000009"/>
    <n v="235.5"/>
    <n v="0.51624907718617452"/>
    <n v="0.15116772823779198"/>
    <n v="0.34801722669840113"/>
  </r>
  <r>
    <x v="50"/>
    <n v="1"/>
    <n v="2000"/>
    <n v="21.532258064516125"/>
    <n v="0.8"/>
    <n v="306.60000000000008"/>
    <n v="0.62489472910530131"/>
    <n v="2.6092628832354854E-3"/>
    <n v="0.21532575442887483"/>
  </r>
  <r>
    <x v="50"/>
    <n v="2"/>
    <n v="2000.0833333333333"/>
    <n v="24.239655172413791"/>
    <n v="68.2"/>
    <n v="269.60000000000002"/>
    <n v="0.74293856626218169"/>
    <n v="0.2529673590504451"/>
    <n v="0.43279414755567103"/>
  </r>
  <r>
    <x v="50"/>
    <n v="3"/>
    <n v="2000.1666666666667"/>
    <n v="19.238709677419354"/>
    <n v="19"/>
    <n v="188.19999999999993"/>
    <n v="0.52165618557988724"/>
    <n v="0.1009564293304995"/>
    <n v="0.3043603881957942"/>
  </r>
  <r>
    <x v="50"/>
    <n v="4"/>
    <n v="2000.25"/>
    <n v="15.478333333333333"/>
    <n v="59.400000000000006"/>
    <n v="116.2"/>
    <n v="0.36121873972816987"/>
    <n v="0.51118760757314974"/>
    <n v="0.62540305989139744"/>
  </r>
  <r>
    <x v="50"/>
    <n v="5"/>
    <n v="2000.3333333333333"/>
    <n v="10.82258064516129"/>
    <n v="56.199999999999996"/>
    <n v="56.8"/>
    <n v="0.20092298309300741"/>
    <n v="0.98943661971830987"/>
    <n v="0.89714384918666934"/>
  </r>
  <r>
    <x v="50"/>
    <n v="6"/>
    <n v="2000.4166666666667"/>
    <n v="9.2200000000000006"/>
    <n v="58.999999999999993"/>
    <n v="45.599999999999994"/>
    <n v="0.15843086588404753"/>
    <n v="1.25"/>
    <n v="0.99874375000000026"/>
  </r>
  <r>
    <x v="50"/>
    <n v="7"/>
    <n v="2000.5"/>
    <n v="9.2080645161290313"/>
    <n v="67.199999999999974"/>
    <n v="55.6"/>
    <n v="0.1581395250337754"/>
    <n v="1.2086330935251794"/>
    <n v="0.98480178562186227"/>
  </r>
  <r>
    <x v="50"/>
    <n v="8"/>
    <n v="2000.5833333333333"/>
    <n v="9.6145161290322587"/>
    <n v="58.199999999999996"/>
    <n v="68.8"/>
    <n v="0.16826885729344515"/>
    <n v="0.84593023255813948"/>
    <n v="0.82719510799756624"/>
  </r>
  <r>
    <x v="50"/>
    <n v="9"/>
    <n v="2000.6666666666667"/>
    <n v="13.005000000000003"/>
    <n v="57.20000000000001"/>
    <n v="95.399999999999991"/>
    <n v="0.26952976596511985"/>
    <n v="0.59958071278826008"/>
    <n v="0.68394330349098365"/>
  </r>
  <r>
    <x v="50"/>
    <n v="10"/>
    <n v="2000.75"/>
    <n v="13.809677419354841"/>
    <n v="52.800000000000004"/>
    <n v="137.4"/>
    <n v="0.2978339624748263"/>
    <n v="0.38427947598253276"/>
    <n v="0.53476225281745204"/>
  </r>
  <r>
    <x v="50"/>
    <n v="11"/>
    <n v="2000.8333333333333"/>
    <n v="20.386666666666667"/>
    <n v="21.8"/>
    <n v="223.49999999999997"/>
    <n v="0.57328734889419319"/>
    <n v="9.753914988814319E-2"/>
    <n v="0.30134497050683406"/>
  </r>
  <r>
    <x v="50"/>
    <n v="12"/>
    <n v="2000.9166666666667"/>
    <n v="20.4258064516129"/>
    <n v="7.9999999999999991"/>
    <n v="274.00000000000006"/>
    <n v="0.57505324503306954"/>
    <n v="2.9197080291970795E-2"/>
    <n v="0.23985634290585539"/>
  </r>
  <r>
    <x v="51"/>
    <n v="1"/>
    <n v="2001"/>
    <n v="25.651612903225804"/>
    <n v="13.2"/>
    <n v="354.80000000000013"/>
    <n v="0.79977970010973953"/>
    <n v="3.7204058624577215E-2"/>
    <n v="0.24717694227911877"/>
  </r>
  <r>
    <x v="51"/>
    <n v="2"/>
    <n v="2001.0833333333333"/>
    <n v="23.953571428571426"/>
    <n v="15.2"/>
    <n v="262"/>
    <n v="0.73093080939161237"/>
    <n v="5.8015267175572517E-2"/>
    <n v="0.2660594424567333"/>
  </r>
  <r>
    <x v="51"/>
    <n v="3"/>
    <n v="2001.1666666666667"/>
    <n v="18.448387096774198"/>
    <n v="32.799999999999997"/>
    <n v="199.8"/>
    <n v="0.48652140862212806"/>
    <n v="0.16416416416416413"/>
    <n v="0.35911891761631498"/>
  </r>
  <r>
    <x v="51"/>
    <n v="4"/>
    <n v="2001.25"/>
    <n v="14.646666666666668"/>
    <n v="19.399999999999999"/>
    <n v="125.99999999999999"/>
    <n v="0.32887476389459136"/>
    <n v="0.15396825396825398"/>
    <n v="0.35041635500125973"/>
  </r>
  <r>
    <x v="51"/>
    <n v="5"/>
    <n v="2001.3333333333333"/>
    <n v="11.759677419354837"/>
    <n v="53.599999999999994"/>
    <n v="72.199999999999989"/>
    <n v="0.22888253641338496"/>
    <n v="0.74238227146814406"/>
    <n v="0.77055021140107893"/>
  </r>
  <r>
    <x v="51"/>
    <n v="6"/>
    <n v="2001.4166666666667"/>
    <n v="10.478333333333333"/>
    <n v="63.800000000000004"/>
    <n v="39.399999999999991"/>
    <n v="0.19122829557413684"/>
    <n v="1.25"/>
    <n v="0.99874375000000026"/>
  </r>
  <r>
    <x v="51"/>
    <n v="7"/>
    <n v="2001.5"/>
    <n v="8.9274193548387117"/>
    <n v="39.400000000000006"/>
    <n v="34.200000000000003"/>
    <n v="0.15139508061759643"/>
    <n v="1.1520467836257311"/>
    <n v="0.96439291747888267"/>
  </r>
  <r>
    <x v="51"/>
    <n v="8"/>
    <n v="2001.5833333333333"/>
    <n v="9.9112903225806495"/>
    <n v="77.2"/>
    <n v="66.600000000000009"/>
    <n v="0.17593663359245121"/>
    <n v="1.159159159159159"/>
    <n v="0.967043031319608"/>
  </r>
  <r>
    <x v="51"/>
    <n v="9"/>
    <n v="2001.6666666666667"/>
    <n v="13.126666666666665"/>
    <n v="94.9"/>
    <n v="97.8"/>
    <n v="0.27370902291912858"/>
    <n v="0.97034764826175879"/>
    <n v="0.88841247621497088"/>
  </r>
  <r>
    <x v="51"/>
    <n v="10"/>
    <n v="2001.75"/>
    <n v="12.5"/>
    <n v="58.4"/>
    <n v="110.60000000000001"/>
    <n v="0.25257459451870329"/>
    <n v="0.52802893309222421"/>
    <n v="0.63684736453145596"/>
  </r>
  <r>
    <x v="51"/>
    <n v="11"/>
    <n v="2001.8333333333333"/>
    <n v="15.888333333333337"/>
    <n v="31.999999999999996"/>
    <n v="170.79999999999998"/>
    <n v="0.3776716200846239"/>
    <n v="0.18735362997658078"/>
    <n v="0.37872511833005168"/>
  </r>
  <r>
    <x v="51"/>
    <n v="12"/>
    <n v="2001.9166666666667"/>
    <n v="17.05"/>
    <n v="10.600000000000001"/>
    <n v="219.40000000000003"/>
    <n v="0.42589968653663635"/>
    <n v="4.831358249772106E-2"/>
    <n v="0.25728288279379663"/>
  </r>
  <r>
    <x v="52"/>
    <n v="1"/>
    <n v="2002"/>
    <n v="20.149999999999999"/>
    <n v="32"/>
    <n v="252.40000000000006"/>
    <n v="0.56261263727191568"/>
    <n v="0.12678288431061804"/>
    <n v="0.32696748526349889"/>
  </r>
  <r>
    <x v="52"/>
    <n v="2"/>
    <n v="2002.0833333333333"/>
    <n v="19.4375"/>
    <n v="0.2"/>
    <n v="218.6"/>
    <n v="0.53056032653967844"/>
    <n v="9.1491308325709062E-4"/>
    <n v="0.21375094165734038"/>
  </r>
  <r>
    <x v="52"/>
    <n v="3"/>
    <n v="2002.1666666666667"/>
    <n v="18.180645161290318"/>
    <n v="21.6"/>
    <n v="202.8"/>
    <n v="0.47474004491376159"/>
    <n v="0.10650887573964497"/>
    <n v="0.30924786597107945"/>
  </r>
  <r>
    <x v="52"/>
    <n v="4"/>
    <n v="2002.25"/>
    <n v="16.916666666666668"/>
    <n v="3.8000000000000003"/>
    <n v="135.80000000000001"/>
    <n v="0.4202535530330983"/>
    <n v="2.7982326951399118E-2"/>
    <n v="0.23874301829989092"/>
  </r>
  <r>
    <x v="52"/>
    <n v="5"/>
    <n v="2002.3333333333333"/>
    <n v="12.974193548387099"/>
    <n v="72.2"/>
    <n v="88.6"/>
    <n v="0.26847732793017381"/>
    <n v="0.81489841986455991"/>
    <n v="0.81076245840743144"/>
  </r>
  <r>
    <x v="52"/>
    <n v="6"/>
    <n v="2002.4166666666667"/>
    <n v="9.9533333333333367"/>
    <n v="51.000000000000007"/>
    <n v="51.599999999999994"/>
    <n v="0.17704151410150495"/>
    <n v="0.98837209302325602"/>
    <n v="0.89666156030286648"/>
  </r>
  <r>
    <x v="52"/>
    <n v="7"/>
    <n v="2002.5"/>
    <n v="9.6483870967741918"/>
    <n v="50"/>
    <n v="60.800000000000004"/>
    <n v="0.16913236311139987"/>
    <n v="0.82236842105263153"/>
    <n v="0.81476060855263155"/>
  </r>
  <r>
    <x v="52"/>
    <n v="8"/>
    <n v="2002.5833333333333"/>
    <n v="8.998387096774195"/>
    <n v="27.599999999999998"/>
    <n v="73.8"/>
    <n v="0.15308139532702128"/>
    <n v="0.37398373983739835"/>
    <n v="0.52706792914270606"/>
  </r>
  <r>
    <x v="52"/>
    <n v="9"/>
    <n v="2002.6666666666667"/>
    <n v="11.916666666666666"/>
    <n v="47"/>
    <n v="117.6"/>
    <n v="0.2337893871582131"/>
    <n v="0.39965986394557823"/>
    <n v="0.54616120337590823"/>
  </r>
  <r>
    <x v="52"/>
    <n v="10"/>
    <n v="2002.75"/>
    <n v="14.14838709677419"/>
    <n v="20.799999999999997"/>
    <n v="168.2"/>
    <n v="0.31020479567139908"/>
    <n v="0.12366230677764566"/>
    <n v="0.32425299605107449"/>
  </r>
  <r>
    <x v="52"/>
    <n v="11"/>
    <n v="2002.8333333333333"/>
    <n v="18.736666666666668"/>
    <n v="20.599999999999998"/>
    <n v="235"/>
    <n v="0.49928084696944103"/>
    <n v="8.7659574468085102E-2"/>
    <n v="0.29259550442734272"/>
  </r>
  <r>
    <x v="52"/>
    <n v="12"/>
    <n v="2002.9166666666667"/>
    <n v="20.861290322580651"/>
    <n v="32.200000000000003"/>
    <n v="306.39999999999998"/>
    <n v="0.59469953953182286"/>
    <n v="0.10509138381201046"/>
    <n v="0.30800154915331079"/>
  </r>
  <r>
    <x v="53"/>
    <n v="1"/>
    <n v="2003"/>
    <n v="22.737096774193553"/>
    <n v="6.2000000000000011"/>
    <n v="320.2"/>
    <n v="0.67845994260265852"/>
    <n v="1.936289818863211E-2"/>
    <n v="0.23082283554820712"/>
  </r>
  <r>
    <x v="53"/>
    <n v="2"/>
    <n v="2003.0833333333333"/>
    <n v="21.733928571428571"/>
    <n v="67.900000000000006"/>
    <n v="222.79999999999998"/>
    <n v="0.633933946398477"/>
    <n v="0.30475763016157992"/>
    <n v="0.47400475180822499"/>
  </r>
  <r>
    <x v="53"/>
    <n v="3"/>
    <n v="2003.1666666666667"/>
    <n v="17.103225806451611"/>
    <n v="3.2"/>
    <n v="171.19999999999996"/>
    <n v="0.42816092120973487"/>
    <n v="1.8691588785046735E-2"/>
    <n v="0.23020448074067604"/>
  </r>
  <r>
    <x v="53"/>
    <n v="4"/>
    <n v="2003.25"/>
    <n v="15.173333333333337"/>
    <n v="18.400000000000002"/>
    <n v="119.79999999999998"/>
    <n v="0.34919191004840178"/>
    <n v="0.15358931552587651"/>
    <n v="0.35009195097003637"/>
  </r>
  <r>
    <x v="53"/>
    <n v="5"/>
    <n v="2003.3333333333333"/>
    <n v="12.632258064516126"/>
    <n v="59"/>
    <n v="65.2"/>
    <n v="0.25695360635447773"/>
    <n v="0.90490797546012269"/>
    <n v="0.85714534702096423"/>
  </r>
  <r>
    <x v="53"/>
    <n v="6"/>
    <n v="2003.4166666666667"/>
    <n v="10.121666666666666"/>
    <n v="73.399999999999991"/>
    <n v="48.800000000000004"/>
    <n v="0.1815116228186919"/>
    <n v="1.25"/>
    <n v="0.99874375000000026"/>
  </r>
  <r>
    <x v="53"/>
    <n v="7"/>
    <n v="2003.5"/>
    <n v="8.9677419354838701"/>
    <n v="56.20000000000001"/>
    <n v="57.20000000000001"/>
    <n v="0.15235162457242596"/>
    <n v="0.9825174825174825"/>
    <n v="0.89399932637292789"/>
  </r>
  <r>
    <x v="53"/>
    <n v="8"/>
    <n v="2003.5833333333333"/>
    <n v="8.7338709677419359"/>
    <n v="106.39999999999998"/>
    <n v="69.400000000000006"/>
    <n v="0.14686175812326999"/>
    <n v="1.25"/>
    <n v="0.99874375000000026"/>
  </r>
  <r>
    <x v="53"/>
    <n v="9"/>
    <n v="2003.6666666666667"/>
    <n v="11.526666666666669"/>
    <n v="67.199999999999989"/>
    <n v="96"/>
    <n v="0.22171692051377587"/>
    <n v="0.69999999999999984"/>
    <n v="0.7458729999999999"/>
  </r>
  <r>
    <x v="53"/>
    <n v="10"/>
    <n v="2003.75"/>
    <n v="11.980645161290321"/>
    <n v="42.8"/>
    <n v="130"/>
    <n v="0.23580728305071036"/>
    <n v="0.32923076923076922"/>
    <n v="0.49302817798816567"/>
  </r>
  <r>
    <x v="53"/>
    <n v="11"/>
    <n v="2003.8333333333333"/>
    <n v="19.16"/>
    <n v="18.399999999999999"/>
    <n v="234.40000000000003"/>
    <n v="0.51813692642628362"/>
    <n v="7.849829351535835E-2"/>
    <n v="0.28444007618027001"/>
  </r>
  <r>
    <x v="53"/>
    <n v="12"/>
    <n v="2003.9166666666667"/>
    <n v="21.537096774193543"/>
    <n v="34.200000000000003"/>
    <n v="267.2"/>
    <n v="0.62511185848056061"/>
    <n v="0.12799401197604793"/>
    <n v="0.32801974002967121"/>
  </r>
  <r>
    <x v="54"/>
    <n v="1"/>
    <n v="2004"/>
    <n v="18.577419354838707"/>
    <n v="11.600000000000001"/>
    <n v="240.00000000000006"/>
    <n v="0.49222349016205186"/>
    <n v="4.8333333333333325E-2"/>
    <n v="0.25730079638888886"/>
  </r>
  <r>
    <x v="54"/>
    <n v="2"/>
    <n v="2004.0833333333333"/>
    <n v="23.277586206896558"/>
    <n v="5.6"/>
    <n v="285.99999999999994"/>
    <n v="0.70202626009051894"/>
    <n v="1.9580419580419582E-2"/>
    <n v="0.23102315164555723"/>
  </r>
  <r>
    <x v="54"/>
    <n v="3"/>
    <n v="2004.1666666666667"/>
    <n v="18.758064516129028"/>
    <n v="16.2"/>
    <n v="211.2"/>
    <n v="0.50023073786475525"/>
    <n v="7.6704545454545456E-2"/>
    <n v="0.28283852902246898"/>
  </r>
  <r>
    <x v="54"/>
    <n v="4"/>
    <n v="2004.25"/>
    <n v="15.883333333333335"/>
    <n v="1.8"/>
    <n v="131.20000000000002"/>
    <n v="0.37746906849792361"/>
    <n v="1.371951219512195E-2"/>
    <n v="0.2256178434990333"/>
  </r>
  <r>
    <x v="54"/>
    <n v="5"/>
    <n v="2004.3333333333333"/>
    <n v="11.067741935483872"/>
    <n v="46.199999999999996"/>
    <n v="68.599999999999994"/>
    <n v="0.20801649509071679"/>
    <n v="0.67346938775510201"/>
    <n v="0.72998429820907951"/>
  </r>
  <r>
    <x v="54"/>
    <n v="6"/>
    <n v="2004.4166666666667"/>
    <n v="10.503333333333334"/>
    <n v="98.199999999999989"/>
    <n v="60.2"/>
    <n v="0.19192188137668678"/>
    <n v="1.25"/>
    <n v="0.99874375000000026"/>
  </r>
  <r>
    <x v="54"/>
    <n v="7"/>
    <n v="2004.5"/>
    <n v="9.2064516129032263"/>
    <n v="55.6"/>
    <n v="47.800000000000004"/>
    <n v="0.15810018291784489"/>
    <n v="1.1631799163179914"/>
    <n v="0.96853038812345726"/>
  </r>
  <r>
    <x v="54"/>
    <n v="8"/>
    <n v="2004.5833333333333"/>
    <n v="9.9967741935483865"/>
    <n v="94.400000000000034"/>
    <n v="76.399999999999991"/>
    <n v="0.17818798821443751"/>
    <n v="1.2356020942408383"/>
    <n v="0.993984893506209"/>
  </r>
  <r>
    <x v="54"/>
    <n v="9"/>
    <n v="2004.6666666666667"/>
    <n v="11.330000000000002"/>
    <n v="56.20000000000001"/>
    <n v="81.2"/>
    <n v="0.21577858286582483"/>
    <n v="0.69211822660098532"/>
    <n v="0.74118821677303504"/>
  </r>
  <r>
    <x v="54"/>
    <n v="10"/>
    <n v="2004.75"/>
    <n v="15.653225806451612"/>
    <n v="4.4000000000000004"/>
    <n v="185.39999999999998"/>
    <n v="0.36819783064214195"/>
    <n v="2.3732470334412087E-2"/>
    <n v="0.23484240971734924"/>
  </r>
  <r>
    <x v="54"/>
    <n v="11"/>
    <n v="2004.8333333333333"/>
    <n v="17.473333333333336"/>
    <n v="59.2"/>
    <n v="206.20000000000002"/>
    <n v="0.44399504732194617"/>
    <n v="0.2870999030067895"/>
    <n v="0.46009956047305595"/>
  </r>
  <r>
    <x v="54"/>
    <n v="12"/>
    <n v="2004.9166666666667"/>
    <n v="19.504838709677426"/>
    <n v="72.800000000000011"/>
    <n v="222.4"/>
    <n v="0.53358122621596149"/>
    <n v="0.3273381294964029"/>
    <n v="0.49156730629884587"/>
  </r>
  <r>
    <x v="55"/>
    <n v="1"/>
    <n v="2005"/>
    <n v="20.983870967741939"/>
    <n v="36.4"/>
    <n v="250.8"/>
    <n v="0.60022576531301919"/>
    <n v="0.14513556618819776"/>
    <n v="0.34283679377507131"/>
  </r>
  <r>
    <x v="55"/>
    <n v="2"/>
    <n v="2005.0833333333333"/>
    <n v="19.194642857142856"/>
    <n v="9"/>
    <n v="192.4"/>
    <n v="0.51968540841369038"/>
    <n v="4.6777546777546773E-2"/>
    <n v="0.25588915385479832"/>
  </r>
  <r>
    <x v="55"/>
    <n v="3"/>
    <n v="2005.1666666666667"/>
    <n v="18.669354838709676"/>
    <n v="15.600000000000001"/>
    <n v="193.79999999999995"/>
    <n v="0.49629518595198957"/>
    <n v="8.049535603715173E-2"/>
    <n v="0.28622132580586418"/>
  </r>
  <r>
    <x v="55"/>
    <n v="4"/>
    <n v="2005.25"/>
    <n v="18.03166666666667"/>
    <n v="12.8"/>
    <n v="149.80000000000004"/>
    <n v="0.46821638217108236"/>
    <n v="8.5447263017356459E-2"/>
    <n v="0.29062980083814466"/>
  </r>
  <r>
    <x v="55"/>
    <n v="5"/>
    <n v="2005.3333333333333"/>
    <n v="13.088709677419354"/>
    <n v="3.2"/>
    <n v="80.600000000000023"/>
    <n v="0.27240130642436228"/>
    <n v="3.970223325062034E-2"/>
    <n v="0.24945463428750869"/>
  </r>
  <r>
    <x v="55"/>
    <n v="6"/>
    <n v="2005.4166666666667"/>
    <n v="11.111666666666672"/>
    <n v="111.79999999999998"/>
    <n v="59.000000000000014"/>
    <n v="0.20930402315583505"/>
    <n v="1.25"/>
    <n v="0.99874375000000026"/>
  </r>
  <r>
    <x v="55"/>
    <n v="7"/>
    <n v="2005.5"/>
    <n v="9.6064516129032285"/>
    <n v="59.800000000000018"/>
    <n v="45"/>
    <n v="0.16806370141180529"/>
    <n v="1.25"/>
    <n v="0.99874375000000026"/>
  </r>
  <r>
    <x v="55"/>
    <n v="8"/>
    <n v="2005.5833333333333"/>
    <n v="10.904838709677422"/>
    <n v="79.2"/>
    <n v="80"/>
    <n v="0.20328550620108174"/>
    <n v="0.99"/>
    <n v="0.89739886999999996"/>
  </r>
  <r>
    <x v="55"/>
    <n v="9"/>
    <n v="2005.6666666666667"/>
    <n v="11.848333333333333"/>
    <n v="72.8"/>
    <n v="87.600000000000009"/>
    <n v="0.23164575999829901"/>
    <n v="0.83105022831050213"/>
    <n v="0.81937351389670765"/>
  </r>
  <r>
    <x v="55"/>
    <n v="10"/>
    <n v="2005.75"/>
    <n v="14.533870967741937"/>
    <n v="116.4"/>
    <n v="129.80000000000001"/>
    <n v="0.32460039611125296"/>
    <n v="0.8967642526964561"/>
    <n v="0.85310967234170865"/>
  </r>
  <r>
    <x v="55"/>
    <n v="11"/>
    <n v="2005.8333333333333"/>
    <n v="17.368333333333332"/>
    <n v="70.600000000000009"/>
    <n v="172.60000000000002"/>
    <n v="0.43948377777200459"/>
    <n v="0.40903823870220163"/>
    <n v="0.55305582012677756"/>
  </r>
  <r>
    <x v="55"/>
    <n v="12"/>
    <n v="2005.9166666666667"/>
    <n v="20.033870967741933"/>
    <n v="35"/>
    <n v="261.00000000000006"/>
    <n v="0.55737793618068721"/>
    <n v="0.13409961685823751"/>
    <n v="0.33331364630583815"/>
  </r>
  <r>
    <x v="56"/>
    <n v="1"/>
    <n v="2006"/>
    <n v="24.545161290322582"/>
    <n v="17.2"/>
    <n v="293.40000000000003"/>
    <n v="0.75559501272247698"/>
    <n v="5.8623040218132236E-2"/>
    <n v="0.26660774805317067"/>
  </r>
  <r>
    <x v="56"/>
    <n v="2"/>
    <n v="2006.0833333333333"/>
    <n v="20.035714285714285"/>
    <n v="32.799999999999997"/>
    <n v="209.39999999999995"/>
    <n v="0.55746100428314171"/>
    <n v="0.15663801337153777"/>
    <n v="0.35269993559622298"/>
  </r>
  <r>
    <x v="56"/>
    <n v="3"/>
    <n v="2006.1666666666667"/>
    <n v="20.020967741935486"/>
    <n v="65.399999999999991"/>
    <n v="213.40000000000003"/>
    <n v="0.55679648159679795"/>
    <n v="0.3064667291471414"/>
    <n v="0.47534265425489391"/>
  </r>
  <r>
    <x v="56"/>
    <n v="4"/>
    <n v="2006.25"/>
    <n v="13.536666666666669"/>
    <n v="40.199999999999996"/>
    <n v="82.4"/>
    <n v="0.28805721370337661"/>
    <n v="0.48786407766990281"/>
    <n v="0.60932781070317654"/>
  </r>
  <r>
    <x v="56"/>
    <n v="5"/>
    <n v="2006.3333333333333"/>
    <n v="9.9629032258064516"/>
    <n v="47.20000000000001"/>
    <n v="50.000000000000014"/>
    <n v="0.17729365479637876"/>
    <n v="0.94399999999999995"/>
    <n v="0.87607208320000007"/>
  </r>
  <r>
    <x v="56"/>
    <n v="6"/>
    <n v="2006.4166666666667"/>
    <n v="7.6166666666666689"/>
    <n v="28.79999999999999"/>
    <n v="38"/>
    <n v="0.1225473104915912"/>
    <n v="0.75789473684210495"/>
    <n v="0.7793656842105261"/>
  </r>
  <r>
    <x v="56"/>
    <n v="7"/>
    <n v="2006.5"/>
    <n v="8.7403225806451612"/>
    <n v="39.4"/>
    <n v="47.599999999999994"/>
    <n v="0.14701132302851164"/>
    <n v="0.82773109243697485"/>
    <n v="0.81761425217145689"/>
  </r>
  <r>
    <x v="56"/>
    <n v="8"/>
    <n v="2006.5833333333333"/>
    <n v="10.074193548387097"/>
    <n v="11"/>
    <n v="77.999999999999986"/>
    <n v="0.18024345689824658"/>
    <n v="0.14102564102564105"/>
    <n v="0.33929712360289288"/>
  </r>
  <r>
    <x v="56"/>
    <n v="9"/>
    <n v="2006.6666666666667"/>
    <n v="13.133333333333331"/>
    <n v="20"/>
    <n v="143"/>
    <n v="0.27393907033948717"/>
    <n v="0.13986013986013987"/>
    <n v="0.33829185290234237"/>
  </r>
  <r>
    <x v="56"/>
    <n v="10"/>
    <n v="2006.75"/>
    <n v="15.496774193548386"/>
    <n v="0"/>
    <n v="220.99999999999997"/>
    <n v="0.36195182236291806"/>
    <n v="0"/>
    <n v="0.21290000000000001"/>
  </r>
  <r>
    <x v="56"/>
    <n v="11"/>
    <n v="2006.8333333333333"/>
    <n v="18.748333333333331"/>
    <n v="25.200000000000003"/>
    <n v="253.9"/>
    <n v="0.49979870658779257"/>
    <n v="9.9251673887357242E-2"/>
    <n v="0.30285681130954201"/>
  </r>
  <r>
    <x v="56"/>
    <n v="12"/>
    <n v="2006.9166666666667"/>
    <n v="20.109677419354838"/>
    <n v="21"/>
    <n v="290.00000000000006"/>
    <n v="0.56079472543729081"/>
    <n v="7.2413793103448268E-2"/>
    <n v="0.27900123305588587"/>
  </r>
  <r>
    <x v="57"/>
    <n v="1"/>
    <n v="2007"/>
    <n v="22.119354838709683"/>
    <n v="64.800000000000011"/>
    <n v="262.79999999999995"/>
    <n v="0.65113908253783792"/>
    <n v="0.24657534246575352"/>
    <n v="0.42761814599361991"/>
  </r>
  <r>
    <x v="57"/>
    <n v="2"/>
    <n v="2007.0833333333333"/>
    <n v="23.999999999999996"/>
    <n v="0.4"/>
    <n v="265.2"/>
    <n v="0.73288930604991576"/>
    <n v="1.5082956259426848E-3"/>
    <n v="0.21430261847400522"/>
  </r>
  <r>
    <x v="57"/>
    <n v="3"/>
    <n v="2007.1666666666667"/>
    <n v="19.393548387096772"/>
    <n v="33"/>
    <n v="199.40000000000003"/>
    <n v="0.52858982515396336"/>
    <n v="0.1654964894684052"/>
    <n v="0.36025239721169527"/>
  </r>
  <r>
    <x v="57"/>
    <n v="4"/>
    <n v="2007.25"/>
    <n v="16.811666666666667"/>
    <n v="109.39999999999999"/>
    <n v="130.19999999999999"/>
    <n v="0.41582613123570816"/>
    <n v="0.84024577572964676"/>
    <n v="0.82421971703700558"/>
  </r>
  <r>
    <x v="57"/>
    <n v="5"/>
    <n v="2007.3333333333333"/>
    <n v="13.746774193548385"/>
    <n v="39.200000000000003"/>
    <n v="71.800000000000026"/>
    <n v="0.29556579172017905"/>
    <n v="0.54596100278551518"/>
    <n v="0.64888240547481779"/>
  </r>
  <r>
    <x v="57"/>
    <n v="6"/>
    <n v="2007.4166666666667"/>
    <n v="7.9799999999999986"/>
    <n v="20.199999999999996"/>
    <n v="35"/>
    <n v="0.13011202711707009"/>
    <n v="0.57714285714285707"/>
    <n v="0.66944044734693875"/>
  </r>
  <r>
    <x v="57"/>
    <n v="7"/>
    <n v="2007.5"/>
    <n v="9.0435483870967754"/>
    <n v="61.600000000000009"/>
    <n v="53.4"/>
    <n v="0.15416125469333206"/>
    <n v="1.1535580524344571"/>
    <n v="0.96495806786460747"/>
  </r>
  <r>
    <x v="57"/>
    <n v="8"/>
    <n v="2007.5833333333333"/>
    <n v="10.953225806451613"/>
    <n v="18.8"/>
    <n v="95.399999999999977"/>
    <n v="0.20468350148917311"/>
    <n v="0.19706498951781976"/>
    <n v="0.38685876833282795"/>
  </r>
  <r>
    <x v="57"/>
    <n v="9"/>
    <n v="2007.6666666666667"/>
    <n v="13.293333333333333"/>
    <n v="39.6"/>
    <n v="138.60000000000002"/>
    <n v="0.27949266384679644"/>
    <n v="0.2857142857142857"/>
    <n v="0.45900204081632656"/>
  </r>
  <r>
    <x v="57"/>
    <n v="10"/>
    <n v="2007.75"/>
    <n v="15.270967741935483"/>
    <n v="21"/>
    <n v="189.99999999999997"/>
    <n v="0.35302156145447483"/>
    <n v="0.11052631578947369"/>
    <n v="0.31277489473684211"/>
  </r>
  <r>
    <x v="57"/>
    <n v="11"/>
    <n v="2007.8333333333333"/>
    <n v="19.826666666666668"/>
    <n v="24.4"/>
    <n v="245.2"/>
    <n v="0.54804607918266401"/>
    <n v="9.951060358890701E-2"/>
    <n v="0.30308527499607468"/>
  </r>
  <r>
    <x v="57"/>
    <n v="12"/>
    <n v="2007.9166666666667"/>
    <n v="20.783870967741937"/>
    <n v="23.2"/>
    <n v="283.20000000000005"/>
    <n v="0.59120797621972687"/>
    <n v="8.1920903954802241E-2"/>
    <n v="0.28749164432315105"/>
  </r>
  <r>
    <x v="58"/>
    <n v="1"/>
    <n v="2008"/>
    <n v="22.940322580645162"/>
    <n v="3.2"/>
    <n v="311.59999999999997"/>
    <n v="0.68736265048374667"/>
    <n v="1.0269576379974327E-2"/>
    <n v="0.22242833839506559"/>
  </r>
  <r>
    <x v="58"/>
    <n v="2"/>
    <n v="2008.0833333333333"/>
    <n v="20.077586206896555"/>
    <n v="0.4"/>
    <n v="235.39999999999998"/>
    <n v="0.55934814406456457"/>
    <n v="1.6992353440951574E-3"/>
    <n v="0.21448010191080963"/>
  </r>
  <r>
    <x v="58"/>
    <n v="3"/>
    <n v="2008.1666666666667"/>
    <n v="21.253225806451603"/>
    <n v="6.7999999999999989"/>
    <n v="248.20000000000002"/>
    <n v="0.6123559354033129"/>
    <n v="2.7397260273972598E-2"/>
    <n v="0.23820654907112029"/>
  </r>
  <r>
    <x v="58"/>
    <n v="4"/>
    <n v="2008.25"/>
    <n v="14.514999999999997"/>
    <n v="48.2"/>
    <n v="114.50000000000001"/>
    <n v="0.32388799771161997"/>
    <n v="0.42096069868995628"/>
    <n v="0.56175946934650367"/>
  </r>
  <r>
    <x v="58"/>
    <n v="5"/>
    <n v="2008.3333333333333"/>
    <n v="12.65"/>
    <n v="66.400000000000006"/>
    <n v="64.199999999999989"/>
    <n v="0.25754437291856913"/>
    <n v="1.034267912772586"/>
    <n v="0.91695838840849775"/>
  </r>
  <r>
    <x v="58"/>
    <n v="6"/>
    <n v="2008.4166666666667"/>
    <n v="10.456666666666667"/>
    <n v="27.599999999999994"/>
    <n v="46"/>
    <n v="0.1906285138009039"/>
    <n v="0.59999999999999987"/>
    <n v="0.68421199999999993"/>
  </r>
  <r>
    <x v="58"/>
    <n v="7"/>
    <n v="2008.5"/>
    <n v="8.3532258064516149"/>
    <n v="71.400000000000006"/>
    <n v="47.6"/>
    <n v="0.13822506641455873"/>
    <n v="1.25"/>
    <n v="0.99874375000000026"/>
  </r>
  <r>
    <x v="58"/>
    <n v="8"/>
    <n v="2008.5833333333333"/>
    <n v="8.1435483870967751"/>
    <n v="64"/>
    <n v="52.4"/>
    <n v="0.13362417514848546"/>
    <n v="1.2213740458015268"/>
    <n v="0.98918389953965402"/>
  </r>
  <r>
    <x v="58"/>
    <n v="9"/>
    <n v="2008.6666666666667"/>
    <n v="12.229999999999999"/>
    <n v="23.4"/>
    <n v="123.60000000000001"/>
    <n v="0.24377203214041437"/>
    <n v="0.18932038834951453"/>
    <n v="0.38037603214252047"/>
  </r>
  <r>
    <x v="58"/>
    <n v="10"/>
    <n v="2008.75"/>
    <n v="15.649999999999999"/>
    <n v="14.000000000000002"/>
    <n v="185.4"/>
    <n v="0.36806857106860336"/>
    <n v="7.5512405609492989E-2"/>
    <n v="0.2817732685618663"/>
  </r>
  <r>
    <x v="58"/>
    <n v="11"/>
    <n v="2008.8333333333333"/>
    <n v="17.076666666666664"/>
    <n v="31.4"/>
    <n v="212.6"/>
    <n v="0.42703207144570515"/>
    <n v="0.14769520225776106"/>
    <n v="0.34503715916100353"/>
  </r>
  <r>
    <x v="58"/>
    <n v="12"/>
    <n v="2008.9166666666667"/>
    <n v="18.238709677419354"/>
    <n v="77.400000000000006"/>
    <n v="204.4"/>
    <n v="0.47728897506564533"/>
    <n v="0.37866927592954991"/>
    <n v="0.530575918922645"/>
  </r>
  <r>
    <x v="59"/>
    <n v="1"/>
    <n v="2009"/>
    <n v="22.804838709677412"/>
    <n v="1"/>
    <n v="332.29999999999995"/>
    <n v="0.68143273279231087"/>
    <n v="3.0093289196509183E-3"/>
    <n v="0.21569739346654135"/>
  </r>
  <r>
    <x v="59"/>
    <n v="2"/>
    <n v="2009.0833333333333"/>
    <n v="22.744642857142857"/>
    <n v="2.2000000000000002"/>
    <n v="268.80000000000007"/>
    <n v="0.67879134622347781"/>
    <n v="8.1845238095238082E-3"/>
    <n v="0.22049789867444372"/>
  </r>
  <r>
    <x v="59"/>
    <n v="3"/>
    <n v="2009.1666666666667"/>
    <n v="19.154838709677421"/>
    <n v="17.399999999999995"/>
    <n v="182.79999999999998"/>
    <n v="0.51790628872278033"/>
    <n v="9.5185995623632363E-2"/>
    <n v="0.29926526353968652"/>
  </r>
  <r>
    <x v="59"/>
    <n v="4"/>
    <n v="2009.25"/>
    <n v="15.424999999999999"/>
    <n v="60.4"/>
    <n v="123.39999999999996"/>
    <n v="0.35910232630027838"/>
    <n v="0.48946515397082674"/>
    <n v="0.6104397108926185"/>
  </r>
  <r>
    <x v="59"/>
    <n v="5"/>
    <n v="2009.3333333333333"/>
    <n v="12.024193548387096"/>
    <n v="26.599999999999998"/>
    <n v="48.599999999999994"/>
    <n v="0.23718681743483347"/>
    <n v="0.5473251028806585"/>
    <n v="0.64979156463276266"/>
  </r>
  <r>
    <x v="59"/>
    <n v="6"/>
    <n v="2009.4166666666667"/>
    <n v="10.344999999999999"/>
    <n v="63"/>
    <n v="44.400000000000013"/>
    <n v="0.18755685503284633"/>
    <n v="1.25"/>
    <n v="0.99874375000000026"/>
  </r>
  <r>
    <x v="59"/>
    <n v="7"/>
    <n v="2009.5"/>
    <n v="9.8935483870967715"/>
    <n v="89.6"/>
    <n v="54.8"/>
    <n v="0.17547176696695224"/>
    <n v="1.25"/>
    <n v="0.99874375000000026"/>
  </r>
  <r>
    <x v="59"/>
    <n v="8"/>
    <n v="2009.5833333333333"/>
    <n v="11.083870967741936"/>
    <n v="68.699999999999989"/>
    <n v="75.2"/>
    <n v="0.20848868580750449"/>
    <n v="0.91356382978723383"/>
    <n v="0.86139972325571534"/>
  </r>
  <r>
    <x v="59"/>
    <n v="9"/>
    <n v="2009.6666666666667"/>
    <n v="12.19"/>
    <n v="67.099999999999994"/>
    <n v="99.800000000000011"/>
    <n v="0.24248368369671264"/>
    <n v="0.67234468937875735"/>
    <n v="0.72930323141272513"/>
  </r>
  <r>
    <x v="59"/>
    <n v="10"/>
    <n v="2009.75"/>
    <n v="13.990322580645159"/>
    <n v="37.200000000000003"/>
    <n v="136"/>
    <n v="0.30439887125798176"/>
    <n v="0.27352941176470591"/>
    <n v="0.44931074653979242"/>
  </r>
  <r>
    <x v="59"/>
    <n v="11"/>
    <n v="2009.8333333333333"/>
    <n v="21.68"/>
    <n v="39.200000000000003"/>
    <n v="237.99999999999991"/>
    <n v="0.63151896198373769"/>
    <n v="0.16470588235294126"/>
    <n v="0.35957988927335655"/>
  </r>
  <r>
    <x v="59"/>
    <n v="12"/>
    <n v="2009.9166666666667"/>
    <n v="20.120967741935491"/>
    <n v="27.599999999999998"/>
    <n v="245.39999999999998"/>
    <n v="0.56130371002435375"/>
    <n v="0.11246943765281174"/>
    <n v="0.31447802380425754"/>
  </r>
  <r>
    <x v="60"/>
    <n v="1"/>
    <n v="2010"/>
    <n v="22.740322580645159"/>
    <n v="10.6"/>
    <n v="300.39999999999992"/>
    <n v="0.67860161895088433"/>
    <n v="3.5286284953395482E-2"/>
    <n v="0.24542638297627131"/>
  </r>
  <r>
    <x v="60"/>
    <n v="2"/>
    <n v="2010.0833333333333"/>
    <n v="23.280357142857138"/>
    <n v="3.2"/>
    <n v="253.2"/>
    <n v="0.70214611947340122"/>
    <n v="1.2638230647709322E-2"/>
    <n v="0.22461880435949078"/>
  </r>
  <r>
    <x v="60"/>
    <n v="3"/>
    <n v="2010.1666666666667"/>
    <n v="20.091935483870973"/>
    <n v="20.2"/>
    <n v="203.2"/>
    <n v="0.55999494313249598"/>
    <n v="9.9409448818897642E-2"/>
    <n v="0.30299602608267717"/>
  </r>
  <r>
    <x v="60"/>
    <n v="4"/>
    <n v="2010.25"/>
    <n v="16.866666666666664"/>
    <n v="60.199999999999989"/>
    <n v="102.4"/>
    <n v="0.41814315006781572"/>
    <n v="0.58789062499999989"/>
    <n v="0.67641765556335443"/>
  </r>
  <r>
    <x v="60"/>
    <n v="5"/>
    <n v="2010.3333333333333"/>
    <n v="12.046774193548384"/>
    <n v="44.2"/>
    <n v="73.200000000000017"/>
    <n v="0.23790404513848484"/>
    <n v="0.60382513661202175"/>
    <n v="0.68665938741079147"/>
  </r>
  <r>
    <x v="60"/>
    <n v="6"/>
    <n v="2010.4166666666667"/>
    <n v="8.8133333333333326"/>
    <n v="44.8"/>
    <n v="45.199999999999989"/>
    <n v="0.14871132121351385"/>
    <n v="0.99115044247787631"/>
    <n v="0.89791915576787551"/>
  </r>
  <r>
    <x v="60"/>
    <n v="7"/>
    <n v="2010.5"/>
    <n v="8.5532258064516142"/>
    <n v="39.199999999999989"/>
    <n v="49.500000000000007"/>
    <n v="0.14271706958288838"/>
    <n v="0.79191919191919158"/>
    <n v="0.79829450586674811"/>
  </r>
  <r>
    <x v="60"/>
    <n v="8"/>
    <n v="2010.5833333333333"/>
    <n v="9.0999999999999979"/>
    <n v="75.2"/>
    <n v="56.1"/>
    <n v="0.15551847207827962"/>
    <n v="1.25"/>
    <n v="0.99874375000000026"/>
  </r>
  <r>
    <x v="60"/>
    <n v="9"/>
    <n v="2010.6666666666667"/>
    <n v="10.368333333333334"/>
    <n v="95.800000000000011"/>
    <n v="65.2"/>
    <n v="0.18819599147967572"/>
    <n v="1.25"/>
    <n v="0.99874375000000026"/>
  </r>
  <r>
    <x v="60"/>
    <n v="10"/>
    <n v="2010.75"/>
    <n v="13.961290322580648"/>
    <n v="33.200000000000003"/>
    <n v="134.6"/>
    <n v="0.30333870403056667"/>
    <n v="0.24665676077265977"/>
    <n v="0.4276841992895134"/>
  </r>
  <r>
    <x v="60"/>
    <n v="11"/>
    <n v="2010.8333333333333"/>
    <n v="17.005000000000003"/>
    <n v="28.400000000000002"/>
    <n v="166.60000000000002"/>
    <n v="0.42399115752675198"/>
    <n v="0.17046818727490995"/>
    <n v="0.36447452070864361"/>
  </r>
  <r>
    <x v="60"/>
    <n v="12"/>
    <n v="2010.9166666666667"/>
    <n v="19.159677419354839"/>
    <n v="134.49999999999997"/>
    <n v="210.39999999999998"/>
    <n v="0.5181225110797939"/>
    <n v="0.63925855513307983"/>
    <n v="0.70899462681530023"/>
  </r>
  <r>
    <x v="61"/>
    <n v="1"/>
    <n v="2011"/>
    <n v="23.004838709677422"/>
    <n v="4"/>
    <n v="261.39999999999998"/>
    <n v="0.69017879223687284"/>
    <n v="1.5302218821729153E-2"/>
    <n v="0.22707915186837518"/>
  </r>
  <r>
    <x v="61"/>
    <n v="2"/>
    <n v="2011.0833333333333"/>
    <n v="21.803571428571427"/>
    <n v="92.100000000000023"/>
    <n v="192.29999999999998"/>
    <n v="0.63705008019788634"/>
    <n v="0.47893915756630279"/>
    <n v="0.60310704875620935"/>
  </r>
  <r>
    <x v="61"/>
    <n v="3"/>
    <n v="2011.1666666666667"/>
    <n v="17.524193548387093"/>
    <n v="121.2"/>
    <n v="129.20000000000002"/>
    <n v="0.44618546650213892"/>
    <n v="0.9380804953560371"/>
    <n v="0.87325348752504106"/>
  </r>
  <r>
    <x v="61"/>
    <n v="4"/>
    <n v="2011.25"/>
    <n v="14.941666666666668"/>
    <n v="6.8000000000000007"/>
    <n v="101.4"/>
    <n v="0.34018313194990119"/>
    <n v="6.7061143984220917E-2"/>
    <n v="0.27420180860458515"/>
  </r>
  <r>
    <x v="61"/>
    <n v="5"/>
    <n v="2011.3333333333333"/>
    <n v="11.56774193548387"/>
    <n v="71.400000000000006"/>
    <n v="62.199999999999989"/>
    <n v="0.22296986962223392"/>
    <n v="1.1479099678456595"/>
    <n v="0.96284028597719229"/>
  </r>
  <r>
    <x v="61"/>
    <n v="6"/>
    <n v="2011.4166666666667"/>
    <n v="9.7933333333333348"/>
    <n v="43.4"/>
    <n v="53.2"/>
    <n v="0.17286142740527888"/>
    <n v="0.81578947368421051"/>
    <n v="0.81124078947368428"/>
  </r>
  <r>
    <x v="61"/>
    <n v="7"/>
    <n v="2011.5"/>
    <n v="9.1516129032258071"/>
    <n v="50.000000000000014"/>
    <n v="48.79999999999999"/>
    <n v="0.15676655382156485"/>
    <n v="1.0245901639344268"/>
    <n v="0.91276310803547456"/>
  </r>
  <r>
    <x v="61"/>
    <n v="8"/>
    <n v="2011.5833333333333"/>
    <n v="11.027419354838708"/>
    <n v="71.599999999999994"/>
    <n v="66.800000000000011"/>
    <n v="0.20683899360021193"/>
    <n v="1.0718562874251494"/>
    <n v="0.93282414930617796"/>
  </r>
  <r>
    <x v="61"/>
    <n v="9"/>
    <n v="2011.6666666666667"/>
    <n v="12.633333333333335"/>
    <n v="40.200000000000003"/>
    <n v="114.99999999999999"/>
    <n v="0.25698938795352455"/>
    <n v="0.34956521739130442"/>
    <n v="0.50861466525519849"/>
  </r>
  <r>
    <x v="61"/>
    <n v="10"/>
    <n v="2011.75"/>
    <n v="15.088709677419356"/>
    <n v="46.2"/>
    <n v="129.59999999999997"/>
    <n v="0.34588831428949296"/>
    <n v="0.35648148148148162"/>
    <n v="0.51387054826817569"/>
  </r>
  <r>
    <x v="61"/>
    <n v="11"/>
    <n v="2011.8333333333333"/>
    <n v="18.768333333333331"/>
    <n v="45.9"/>
    <n v="199.5"/>
    <n v="0.50068672051768681"/>
    <n v="0.23007518796992479"/>
    <n v="0.41416583029001075"/>
  </r>
  <r>
    <x v="61"/>
    <n v="12"/>
    <n v="2011.9166666666667"/>
    <n v="19.690322580645166"/>
    <n v="47.2"/>
    <n v="233.00000000000003"/>
    <n v="0.54191295187956623"/>
    <n v="0.20257510729613731"/>
    <n v="0.39145347285822174"/>
  </r>
  <r>
    <x v="62"/>
    <n v="1"/>
    <n v="2012"/>
    <n v="22.630645161290321"/>
    <n v="15.200000000000001"/>
    <n v="288.40000000000003"/>
    <n v="0.67377834653496271"/>
    <n v="5.2704576976421634E-2"/>
    <n v="0.26126079147277725"/>
  </r>
  <r>
    <x v="62"/>
    <n v="2"/>
    <n v="2012.0833333333333"/>
    <n v="21.125862068965521"/>
    <n v="16"/>
    <n v="206.6"/>
    <n v="0.60662282897790276"/>
    <n v="7.7444336882865436E-2"/>
    <n v="0.28349923961356555"/>
  </r>
  <r>
    <x v="62"/>
    <n v="3"/>
    <n v="2012.1666666666667"/>
    <n v="18.409677419354839"/>
    <n v="46.600000000000009"/>
    <n v="172.6"/>
    <n v="0.48481376602542864"/>
    <n v="0.26998841251448441"/>
    <n v="0.4464809600023632"/>
  </r>
  <r>
    <x v="62"/>
    <n v="4"/>
    <n v="2012.25"/>
    <n v="15.911666666666664"/>
    <n v="13.799999999999999"/>
    <n v="128.60000000000002"/>
    <n v="0.37861746956686781"/>
    <n v="0.10730948678071536"/>
    <n v="0.30995136739960671"/>
  </r>
  <r>
    <x v="62"/>
    <n v="5"/>
    <n v="2012.3333333333333"/>
    <n v="11.001612903225803"/>
    <n v="28.5"/>
    <n v="76.5"/>
    <n v="0.20608762393217012"/>
    <n v="0.37254901960784315"/>
    <n v="0.52599165705497897"/>
  </r>
  <r>
    <x v="62"/>
    <n v="6"/>
    <n v="2012.4166666666667"/>
    <n v="9.3249999999999993"/>
    <n v="54.800000000000004"/>
    <n v="50.8"/>
    <n v="0.16100977481569068"/>
    <n v="1.078740157480315"/>
    <n v="0.93565590551181121"/>
  </r>
  <r>
    <x v="62"/>
    <n v="7"/>
    <n v="2012.5"/>
    <n v="9.0758064516129"/>
    <n v="39.600000000000009"/>
    <n v="45.000000000000007"/>
    <n v="0.15493580099277407"/>
    <n v="0.88"/>
    <n v="0.84470128000000022"/>
  </r>
  <r>
    <x v="62"/>
    <n v="8"/>
    <n v="2012.5833333333333"/>
    <n v="9.4951612903225779"/>
    <n v="43.800000000000004"/>
    <n v="70.5"/>
    <n v="0.16524984789177538"/>
    <n v="0.62127659574468086"/>
    <n v="0.69773553100950658"/>
  </r>
  <r>
    <x v="62"/>
    <n v="9"/>
    <n v="2012.6666666666667"/>
    <n v="12.266666666666664"/>
    <n v="38.399999999999991"/>
    <n v="117.19999999999997"/>
    <n v="0.24495659558212612"/>
    <n v="0.32764505119453924"/>
    <n v="0.49180432736549057"/>
  </r>
  <r>
    <x v="62"/>
    <n v="10"/>
    <n v="2012.75"/>
    <n v="15.290322580645162"/>
    <n v="16.2"/>
    <n v="183.39999999999998"/>
    <n v="0.35378303133112982"/>
    <n v="8.8331515812431843E-2"/>
    <n v="0.2931920763620407"/>
  </r>
  <r>
    <x v="62"/>
    <n v="11"/>
    <n v="2012.8333333333333"/>
    <n v="19.603333333333335"/>
    <n v="6.8"/>
    <n v="256.20000000000005"/>
    <n v="0.53800364827599922"/>
    <n v="2.6541764246682274E-2"/>
    <n v="0.23742181581402605"/>
  </r>
  <r>
    <x v="62"/>
    <n v="12"/>
    <n v="2012.9166666666667"/>
    <n v="20.488709677419354"/>
    <n v="11.399999999999999"/>
    <n v="278.60000000000008"/>
    <n v="0.5778914292824171"/>
    <n v="4.0918880114859994E-2"/>
    <n v="0.25056281236971439"/>
  </r>
  <r>
    <x v="63"/>
    <n v="1"/>
    <n v="2013"/>
    <n v="21.796774193548384"/>
    <n v="5.2"/>
    <n v="314.60000000000002"/>
    <n v="0.63674607235380176"/>
    <n v="1.6528925619834711E-2"/>
    <n v="0.22821093504542039"/>
  </r>
  <r>
    <x v="63"/>
    <n v="2"/>
    <n v="2013.0833333333333"/>
    <n v="22.512500000000006"/>
    <n v="16.599999999999998"/>
    <n v="235.20000000000002"/>
    <n v="0.66856872423282387"/>
    <n v="7.0578231292516988E-2"/>
    <n v="0.27735694408290523"/>
  </r>
  <r>
    <x v="63"/>
    <n v="3"/>
    <n v="2013.1666666666667"/>
    <n v="20.829032258064526"/>
    <n v="12.5"/>
    <n v="222.90000000000006"/>
    <n v="0.59324482704192849"/>
    <n v="5.6078959174517704E-2"/>
    <n v="0.26431140349658977"/>
  </r>
  <r>
    <x v="63"/>
    <n v="4"/>
    <n v="2013.25"/>
    <n v="16.558333333333337"/>
    <n v="41"/>
    <n v="132.4"/>
    <n v="0.40521522926837056"/>
    <n v="0.30966767371601206"/>
    <n v="0.47784459821469322"/>
  </r>
  <r>
    <x v="63"/>
    <n v="5"/>
    <n v="2013.3333333333333"/>
    <n v="13.719354838709673"/>
    <n v="54.8"/>
    <n v="82.899999999999991"/>
    <n v="0.29458000326055145"/>
    <n v="0.66103739445114595"/>
    <n v="0.72242212164291719"/>
  </r>
  <r>
    <x v="63"/>
    <n v="6"/>
    <n v="2013.4166666666667"/>
    <n v="9.6100000000000012"/>
    <n v="62.800000000000004"/>
    <n v="36.6"/>
    <n v="0.16815394911925521"/>
    <n v="1.25"/>
    <n v="0.99874375000000026"/>
  </r>
  <r>
    <x v="63"/>
    <n v="7"/>
    <n v="2013.5"/>
    <n v="10.033870967741938"/>
    <n v="72.599999999999994"/>
    <n v="49.099999999999994"/>
    <n v="0.1791709419381092"/>
    <n v="1.25"/>
    <n v="0.99874375000000026"/>
  </r>
  <r>
    <x v="63"/>
    <n v="8"/>
    <n v="2013.5833333333333"/>
    <n v="10.833870967741932"/>
    <n v="69.600000000000009"/>
    <n v="72.099999999999994"/>
    <n v="0.20124620170180121"/>
    <n v="0.96532593619972284"/>
    <n v="0.88608630889060336"/>
  </r>
  <r>
    <x v="63"/>
    <n v="9"/>
    <n v="2013.6666666666667"/>
    <n v="14.744999999999999"/>
    <n v="58.000000000000014"/>
    <n v="119.89999999999999"/>
    <n v="0.33262357244031671"/>
    <n v="0.48373644703919949"/>
    <n v="0.60645558739872896"/>
  </r>
  <r>
    <x v="63"/>
    <n v="10"/>
    <n v="2013.75"/>
    <n v="14.409677419354841"/>
    <n v="24.5"/>
    <n v="174.9"/>
    <n v="0.31992635576326944"/>
    <n v="0.1400800457404231"/>
    <n v="0.33848157679582325"/>
  </r>
  <r>
    <x v="63"/>
    <n v="11"/>
    <n v="2013.8333333333333"/>
    <n v="16.886666666666663"/>
    <n v="4"/>
    <n v="228.40000000000003"/>
    <n v="0.41898685414923642"/>
    <n v="1.751313485113835E-2"/>
    <n v="0.2291184602549986"/>
  </r>
  <r>
    <x v="63"/>
    <n v="12"/>
    <n v="2013.9166666666667"/>
    <n v="20.304838709677419"/>
    <n v="32.500000000000007"/>
    <n v="259.5"/>
    <n v="0.56959581676433457"/>
    <n v="0.12524084778420042"/>
    <n v="0.32562670505381258"/>
  </r>
  <r>
    <x v="64"/>
    <n v="1"/>
    <n v="2014"/>
    <n v="23.36774193548387"/>
    <n v="9.3000000000000007"/>
    <n v="306.3"/>
    <n v="0.70592059884596059"/>
    <n v="3.0362389813907934E-2"/>
    <n v="0.24092368287509799"/>
  </r>
  <r>
    <x v="64"/>
    <n v="2"/>
    <n v="2014.0833333333333"/>
    <n v="21.860714285714288"/>
    <n v="110.8"/>
    <n v="232.89999999999995"/>
    <n v="0.63960464883226731"/>
    <n v="0.47574066122799497"/>
    <n v="0.60086830679167835"/>
  </r>
  <r>
    <x v="64"/>
    <n v="3"/>
    <n v="2014.1666666666667"/>
    <n v="18.956451612903226"/>
    <n v="16.599999999999998"/>
    <n v="163.39999999999998"/>
    <n v="0.50905442827629388"/>
    <n v="0.10159118727050184"/>
    <n v="0.30491987987817026"/>
  </r>
  <r>
    <x v="64"/>
    <n v="4"/>
    <n v="2014.25"/>
    <n v="15.398333333333333"/>
    <n v="57.000000000000014"/>
    <n v="102.1"/>
    <n v="0.35804622202248859"/>
    <n v="0.5582761998041138"/>
    <n v="0.65705781900366556"/>
  </r>
  <r>
    <x v="64"/>
    <n v="5"/>
    <n v="2014.3333333333333"/>
    <n v="13.564516129032258"/>
    <n v="35.399999999999991"/>
    <n v="61.499999999999993"/>
    <n v="0.28904645725067196"/>
    <n v="0.57560975609756093"/>
    <n v="0.66844064961332539"/>
  </r>
  <r>
    <x v="64"/>
    <n v="6"/>
    <n v="2014.4166666666667"/>
    <n v="10.234999999999998"/>
    <n v="96.399999999999991"/>
    <n v="49.900000000000013"/>
    <n v="0.18456301246329168"/>
    <n v="1.25"/>
    <n v="0.99874375000000026"/>
  </r>
  <r>
    <x v="64"/>
    <n v="7"/>
    <n v="2014.5"/>
    <n v="9.4580645161290331"/>
    <n v="85.899999999999991"/>
    <n v="55.499999999999993"/>
    <n v="0.16431905918196005"/>
    <n v="1.25"/>
    <n v="0.99874375000000026"/>
  </r>
  <r>
    <x v="64"/>
    <n v="8"/>
    <n v="2014.5833333333333"/>
    <n v="8.9854838709677427"/>
    <n v="16.2"/>
    <n v="69.099999999999994"/>
    <n v="0.15277382882936036"/>
    <n v="0.23444283646888567"/>
    <n v="0.41773949183318287"/>
  </r>
  <r>
    <x v="64"/>
    <n v="9"/>
    <n v="2014.6666666666667"/>
    <n v="12.904999999999999"/>
    <n v="14.2"/>
    <n v="126.29999999999998"/>
    <n v="0.26612200171861344"/>
    <n v="0.11243072050673002"/>
    <n v="0.31444410636114417"/>
  </r>
  <r>
    <x v="64"/>
    <n v="10"/>
    <n v="2014.75"/>
    <n v="16.932258064516123"/>
    <n v="5.4"/>
    <n v="207.3"/>
    <n v="0.42091241210305258"/>
    <n v="2.6049204052098408E-2"/>
    <n v="0.23696983775270639"/>
  </r>
  <r>
    <x v="64"/>
    <n v="11"/>
    <n v="2014.8333333333333"/>
    <n v="18.728333333333332"/>
    <n v="32.800000000000004"/>
    <n v="234.80000000000007"/>
    <n v="0.49891101471012611"/>
    <n v="0.13969335604770014"/>
    <n v="0.33814794453360575"/>
  </r>
  <r>
    <x v="64"/>
    <n v="12"/>
    <n v="2014.9166666666667"/>
    <n v="19.12419354838709"/>
    <n v="11.4"/>
    <n v="251.69999999999996"/>
    <n v="0.51653722469391061"/>
    <n v="4.5292014302741365E-2"/>
    <n v="0.25454016615500885"/>
  </r>
  <r>
    <x v="65"/>
    <n v="1"/>
    <n v="2015"/>
    <n v="20.827419354838717"/>
    <n v="30.8"/>
    <n v="241.10000000000002"/>
    <n v="0.59317208726729331"/>
    <n v="0.12774782248029862"/>
    <n v="0.3278059024197989"/>
  </r>
  <r>
    <x v="65"/>
    <n v="2"/>
    <n v="2015.0833333333333"/>
    <n v="23.608928571428571"/>
    <n v="0.2"/>
    <n v="260.3"/>
    <n v="0.71628155522249182"/>
    <n v="7.68344218209758E-4"/>
    <n v="0.21361464817406081"/>
  </r>
  <r>
    <x v="65"/>
    <n v="3"/>
    <n v="2015.1666666666667"/>
    <n v="17.583870967741937"/>
    <n v="8"/>
    <n v="197.30000000000004"/>
    <n v="0.448759889686136"/>
    <n v="4.0547389761784076E-2"/>
    <n v="0.25022451758136771"/>
  </r>
  <r>
    <x v="65"/>
    <n v="4"/>
    <n v="2015.25"/>
    <n v="13.615000000000004"/>
    <n v="56.400000000000006"/>
    <n v="93.499999999999986"/>
    <n v="0.29084439532407597"/>
    <n v="0.60320855614973279"/>
    <n v="0.68626536612428157"/>
  </r>
  <r>
    <x v="65"/>
    <n v="5"/>
    <n v="2015.3333333333333"/>
    <n v="11.920967741935486"/>
    <n v="35.6"/>
    <n v="68.59999999999998"/>
    <n v="0.23392471433064135"/>
    <n v="0.51895043731778445"/>
    <n v="0.63069519587926814"/>
  </r>
  <r>
    <x v="65"/>
    <n v="6"/>
    <n v="2015.4166666666667"/>
    <n v="9.5299999999999976"/>
    <n v="16"/>
    <n v="43.499999999999993"/>
    <n v="0.16612723943372323"/>
    <n v="0.36781609195402304"/>
    <n v="0.52243415246399794"/>
  </r>
  <r>
    <x v="65"/>
    <n v="7"/>
    <n v="2015.5"/>
    <n v="8.2725806451612893"/>
    <n v="55.1"/>
    <n v="57.699999999999989"/>
    <n v="0.13644239625713117"/>
    <n v="0.95493934142114401"/>
    <n v="0.88123639244403473"/>
  </r>
  <r>
    <x v="65"/>
    <n v="8"/>
    <n v="2015.5833333333333"/>
    <n v="9.5483870967741957"/>
    <n v="66.099999999999994"/>
    <n v="56.199999999999996"/>
    <n v="0.16659158069857943"/>
    <n v="1.1761565836298933"/>
    <n v="0.97327748793708313"/>
  </r>
  <r>
    <x v="65"/>
    <n v="9"/>
    <n v="2015.6666666666667"/>
    <n v="11.246666666666666"/>
    <n v="33.899999999999991"/>
    <n v="98"/>
    <n v="0.21329270404307313"/>
    <n v="0.3459183673469387"/>
    <n v="0.50583401572261555"/>
  </r>
  <r>
    <x v="65"/>
    <n v="10"/>
    <n v="2015.75"/>
    <n v="18.745161290322581"/>
    <n v="8.1000000000000014"/>
    <n v="212.29999999999998"/>
    <n v="0.499657895170811"/>
    <n v="3.8153556288271322E-2"/>
    <n v="0.24804299448717798"/>
  </r>
  <r>
    <x v="65"/>
    <n v="11"/>
    <n v="2015.8333333333333"/>
    <n v="18.708333333333329"/>
    <n v="30.7"/>
    <n v="237.2"/>
    <n v="0.49802364828279083"/>
    <n v="0.12942664418212479"/>
    <n v="0.32926352895572003"/>
  </r>
  <r>
    <x v="65"/>
    <n v="12"/>
    <n v="2015.9166666666667"/>
    <n v="22.935483870967747"/>
    <n v="6.7"/>
    <n v="325.5"/>
    <n v="0.68715123778662823"/>
    <n v="2.0583717357910907E-2"/>
    <n v="0.2319467960009533"/>
  </r>
  <r>
    <x v="66"/>
    <n v="1"/>
    <n v="2016"/>
    <n v="22.961290322580645"/>
    <n v="30"/>
    <n v="301.10000000000008"/>
    <n v="0.68827844832740348"/>
    <n v="9.9634672866157403E-2"/>
    <n v="0.30319473465002283"/>
  </r>
  <r>
    <x v="66"/>
    <n v="2"/>
    <n v="2016.0833333333333"/>
    <n v="21.344827586206897"/>
    <n v="12.3"/>
    <n v="233.50000000000003"/>
    <n v="0.61647577675569709"/>
    <n v="5.2676659528907918E-2"/>
    <n v="0.26123552976995629"/>
  </r>
  <r>
    <x v="66"/>
    <n v="3"/>
    <n v="2016.1666666666667"/>
    <n v="20.798387096774199"/>
    <n v="45.599999999999994"/>
    <n v="180.5"/>
    <n v="0.59186270824742115"/>
    <n v="0.25263157894736837"/>
    <n v="0.43252273684210524"/>
  </r>
  <r>
    <x v="66"/>
    <n v="4"/>
    <n v="2016.25"/>
    <n v="16.39833333333333"/>
    <n v="14.499999999999998"/>
    <n v="124.7"/>
    <n v="0.39856733367894071"/>
    <n v="0.11627906976744184"/>
    <n v="0.31781184424012976"/>
  </r>
  <r>
    <x v="66"/>
    <n v="5"/>
    <n v="2016.3333333333333"/>
    <n v="13.774193548387098"/>
    <n v="85.5"/>
    <n v="87.600000000000009"/>
    <n v="0.29655334327535771"/>
    <n v="0.97602739726027388"/>
    <n v="0.89102879409832991"/>
  </r>
  <r>
    <x v="66"/>
    <n v="6"/>
    <n v="2016.4166666666667"/>
    <n v="9.8766666666666669"/>
    <n v="94.199999999999974"/>
    <n v="56.7"/>
    <n v="0.17503020361959554"/>
    <n v="1.25"/>
    <n v="0.99874375000000026"/>
  </r>
  <r>
    <x v="66"/>
    <n v="7"/>
    <n v="2016.5"/>
    <n v="9.3241935483870968"/>
    <n v="84.8"/>
    <n v="55.899999999999991"/>
    <n v="0.16098985865025189"/>
    <n v="1.25"/>
    <n v="0.99874375000000026"/>
  </r>
  <r>
    <x v="66"/>
    <n v="8"/>
    <n v="2016.5833333333333"/>
    <n v="9.9548387096774178"/>
    <n v="63.700000000000017"/>
    <n v="78.100000000000009"/>
    <n v="0.17708116079901437"/>
    <n v="0.81562099871959037"/>
    <n v="0.81115037895865483"/>
  </r>
  <r>
    <x v="66"/>
    <n v="9"/>
    <n v="2016.6666666666667"/>
    <n v="10.406666666666665"/>
    <n v="181.10000000000002"/>
    <n v="90.999999999999986"/>
    <n v="0.18924910101693324"/>
    <n v="1.25"/>
    <n v="0.99874375000000026"/>
  </r>
  <r>
    <x v="66"/>
    <n v="10"/>
    <n v="2016.75"/>
    <n v="13.15322580645161"/>
    <n v="46.900000000000006"/>
    <n v="159.30000000000004"/>
    <n v="0.27462614692790527"/>
    <n v="0.2944130571249215"/>
    <n v="0.465876812711293"/>
  </r>
  <r>
    <x v="66"/>
    <n v="11"/>
    <n v="2016.8333333333333"/>
    <n v="16.345000000000002"/>
    <n v="23.5"/>
    <n v="204.4"/>
    <n v="0.39636090064653307"/>
    <n v="0.11497064579256359"/>
    <n v="0.31666762820205963"/>
  </r>
  <r>
    <x v="66"/>
    <n v="12"/>
    <n v="2016.9166666666667"/>
    <n v="20.056451612903221"/>
    <n v="51.4"/>
    <n v="252.2"/>
    <n v="0.55839557361407011"/>
    <n v="0.20380650277557494"/>
    <n v="0.39247828957670516"/>
  </r>
  <r>
    <x v="67"/>
    <n v="1"/>
    <n v="2017"/>
    <n v="22.633870967741935"/>
    <n v="39.099999999999994"/>
    <n v="273"/>
    <n v="0.67392038913215468"/>
    <n v="0.14322344322344321"/>
    <n v="0.34119099326436686"/>
  </r>
  <r>
    <x v="67"/>
    <n v="2"/>
    <n v="2017.0833333333333"/>
    <n v="21.110714285714288"/>
    <n v="39.000000000000007"/>
    <n v="207.70000000000002"/>
    <n v="0.60594063777645935"/>
    <n v="0.18777082330284064"/>
    <n v="0.3790754699718053"/>
  </r>
  <r>
    <x v="67"/>
    <n v="3"/>
    <n v="2017.1666666666667"/>
    <n v="21.170967741935485"/>
    <n v="10.200000000000001"/>
    <n v="209.70000000000002"/>
    <n v="0.6086537925301363"/>
    <n v="4.8640915593705293E-2"/>
    <n v="0.25757974277580276"/>
  </r>
  <r>
    <x v="67"/>
    <n v="4"/>
    <n v="2017.25"/>
    <n v="15.793333333333329"/>
    <n v="44"/>
    <n v="115.19999999999999"/>
    <n v="0.37383106194717824"/>
    <n v="0.38194444444444448"/>
    <n v="0.53302169656635801"/>
  </r>
  <r>
    <x v="67"/>
    <n v="5"/>
    <n v="2017.3333333333333"/>
    <n v="11.685483870967744"/>
    <n v="19.799999999999997"/>
    <n v="71"/>
    <n v="0.22658566824158297"/>
    <n v="0.27887323943661968"/>
    <n v="0.45356980519738149"/>
  </r>
  <r>
    <x v="67"/>
    <n v="6"/>
    <n v="2017.4166666666667"/>
    <n v="8.5299999999999994"/>
    <n v="13.8"/>
    <n v="45.29999999999999"/>
    <n v="0.14219021053122172"/>
    <n v="0.30463576158940403"/>
    <n v="0.47390929783781421"/>
  </r>
  <r>
    <x v="67"/>
    <n v="7"/>
    <n v="2017.5"/>
    <n v="9.9467741935483875"/>
    <n v="95.6"/>
    <n v="73.799999999999983"/>
    <n v="0.1768688369808859"/>
    <n v="1.25"/>
    <n v="0.99874375000000026"/>
  </r>
  <r>
    <x v="67"/>
    <n v="8"/>
    <n v="2017.5833333333333"/>
    <n v="9.2564516129032253"/>
    <n v="97.500000000000014"/>
    <n v="79.300000000000011"/>
    <n v="0.15932291912308927"/>
    <n v="1.2295081967213115"/>
    <n v="0.991940580489115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itemPrintTitles="1" createdVersion="5" indent="0" outline="1" outlineData="1" multipleFieldFilters="0">
  <location ref="K5:M73" firstHeaderRow="0" firstDataRow="1" firstDataCol="1"/>
  <pivotFields count="9">
    <pivotField axis="axisRow" showAll="0">
      <items count="130">
        <item m="1" x="121"/>
        <item m="1" x="105"/>
        <item m="1" x="89"/>
        <item m="1" x="74"/>
        <item m="1" x="119"/>
        <item m="1" x="103"/>
        <item m="1" x="87"/>
        <item m="1" x="72"/>
        <item m="1" x="117"/>
        <item m="1" x="101"/>
        <item m="1" x="86"/>
        <item m="1" x="71"/>
        <item m="1" x="116"/>
        <item m="1" x="100"/>
        <item m="1" x="85"/>
        <item m="1" x="70"/>
        <item m="1" x="115"/>
        <item m="1" x="99"/>
        <item m="1" x="84"/>
        <item m="1" x="69"/>
        <item m="1" x="114"/>
        <item m="1" x="98"/>
        <item m="1" x="83"/>
        <item m="1" x="68"/>
        <item m="1" x="113"/>
        <item m="1" x="97"/>
        <item m="1" x="82"/>
        <item m="1" x="128"/>
        <item m="1" x="112"/>
        <item m="1" x="96"/>
        <item m="1" x="81"/>
        <item m="1" x="127"/>
        <item m="1" x="111"/>
        <item m="1" x="95"/>
        <item m="1" x="80"/>
        <item m="1" x="126"/>
        <item m="1" x="110"/>
        <item m="1" x="94"/>
        <item m="1" x="79"/>
        <item m="1" x="125"/>
        <item m="1" x="109"/>
        <item m="1" x="93"/>
        <item m="1" x="78"/>
        <item m="1" x="124"/>
        <item m="1" x="108"/>
        <item m="1" x="92"/>
        <item m="1" x="77"/>
        <item m="1" x="123"/>
        <item m="1" x="107"/>
        <item m="1" x="91"/>
        <item m="1" x="76"/>
        <item m="1" x="122"/>
        <item m="1" x="106"/>
        <item m="1" x="90"/>
        <item m="1" x="75"/>
        <item m="1" x="120"/>
        <item m="1" x="104"/>
        <item m="1" x="88"/>
        <item m="1" x="73"/>
        <item m="1" x="118"/>
        <item m="1" x="10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t="default"/>
      </items>
    </pivotField>
    <pivotField showAll="0"/>
    <pivotField numFmtId="165" showAll="0" defaultSubtotal="0"/>
    <pivotField numFmtId="164" showAll="0"/>
    <pivotField showAll="0"/>
    <pivotField showAll="0"/>
    <pivotField dataField="1" numFmtId="165" showAll="0" defaultSubtotal="0"/>
    <pivotField numFmtId="165" showAll="0" defaultSubtotal="0"/>
    <pivotField dataField="1" numFmtId="165" showAll="0" defaultSubtotal="0"/>
  </pivotFields>
  <rowFields count="1">
    <field x="0"/>
  </rowFields>
  <rowItems count="68"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</rowItems>
  <colFields count="1">
    <field x="-2"/>
  </colFields>
  <colItems count="2">
    <i>
      <x/>
    </i>
    <i i="1">
      <x v="1"/>
    </i>
  </colItems>
  <dataFields count="2">
    <dataField name="AvgAnnTi" fld="6" subtotal="average" baseField="0" baseItem="0" numFmtId="165"/>
    <dataField name="AvgAnnWi" fld="8" subtotal="average" baseField="0" baseItem="0" numFmtId="165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23"/>
  <sheetViews>
    <sheetView tabSelected="1" zoomScaleNormal="100" workbookViewId="0">
      <selection activeCell="C18" sqref="C18"/>
    </sheetView>
  </sheetViews>
  <sheetFormatPr defaultColWidth="9" defaultRowHeight="15" customHeight="1" x14ac:dyDescent="0.25"/>
  <cols>
    <col min="1" max="1" width="5" style="24" customWidth="1"/>
    <col min="2" max="2" width="11.140625" style="24" customWidth="1"/>
    <col min="3" max="3" width="74" style="24" customWidth="1"/>
    <col min="4" max="4" width="8.28515625" style="24" customWidth="1"/>
    <col min="5" max="16384" width="9" style="24"/>
  </cols>
  <sheetData>
    <row r="1" spans="1:4" ht="15" customHeight="1" x14ac:dyDescent="0.25">
      <c r="A1" s="2" t="s">
        <v>222</v>
      </c>
    </row>
    <row r="2" spans="1:4" ht="15" customHeight="1" x14ac:dyDescent="0.25">
      <c r="A2" s="2"/>
    </row>
    <row r="3" spans="1:4" ht="15" customHeight="1" x14ac:dyDescent="0.25">
      <c r="A3" s="2" t="s">
        <v>23</v>
      </c>
    </row>
    <row r="7" spans="1:4" ht="15" customHeight="1" x14ac:dyDescent="0.25">
      <c r="B7" s="1"/>
      <c r="C7" s="25" t="s">
        <v>183</v>
      </c>
    </row>
    <row r="8" spans="1:4" ht="15" customHeight="1" x14ac:dyDescent="0.25">
      <c r="C8" s="24" t="s">
        <v>167</v>
      </c>
    </row>
    <row r="9" spans="1:4" ht="15" customHeight="1" x14ac:dyDescent="0.25">
      <c r="C9" s="24" t="s">
        <v>211</v>
      </c>
    </row>
    <row r="10" spans="1:4" ht="15" customHeight="1" x14ac:dyDescent="0.25">
      <c r="C10" s="24" t="s">
        <v>168</v>
      </c>
    </row>
    <row r="11" spans="1:4" ht="15" customHeight="1" x14ac:dyDescent="0.25">
      <c r="C11" s="24" t="s">
        <v>169</v>
      </c>
    </row>
    <row r="12" spans="1:4" ht="15" customHeight="1" x14ac:dyDescent="0.25">
      <c r="C12" s="24" t="s">
        <v>170</v>
      </c>
    </row>
    <row r="14" spans="1:4" ht="15" customHeight="1" x14ac:dyDescent="0.25">
      <c r="A14" s="2" t="s">
        <v>22</v>
      </c>
      <c r="D14" s="2" t="s">
        <v>48</v>
      </c>
    </row>
    <row r="15" spans="1:4" ht="15" customHeight="1" x14ac:dyDescent="0.35">
      <c r="D15" s="24" t="s">
        <v>184</v>
      </c>
    </row>
    <row r="16" spans="1:4" ht="15" customHeight="1" x14ac:dyDescent="0.35">
      <c r="D16" s="24" t="s">
        <v>185</v>
      </c>
    </row>
    <row r="17" spans="1:4" ht="15" customHeight="1" x14ac:dyDescent="0.35">
      <c r="D17" s="24" t="s">
        <v>186</v>
      </c>
    </row>
    <row r="18" spans="1:4" ht="15" customHeight="1" x14ac:dyDescent="0.25">
      <c r="D18" s="24" t="s">
        <v>54</v>
      </c>
    </row>
    <row r="20" spans="1:4" ht="15" customHeight="1" x14ac:dyDescent="0.35">
      <c r="C20" s="24" t="s">
        <v>205</v>
      </c>
      <c r="D20" s="24" t="s">
        <v>187</v>
      </c>
    </row>
    <row r="21" spans="1:4" ht="15" customHeight="1" x14ac:dyDescent="0.35">
      <c r="C21" s="24" t="s">
        <v>208</v>
      </c>
      <c r="D21" s="24" t="s">
        <v>188</v>
      </c>
    </row>
    <row r="22" spans="1:4" ht="15" customHeight="1" x14ac:dyDescent="0.25">
      <c r="C22" s="24" t="s">
        <v>171</v>
      </c>
    </row>
    <row r="23" spans="1:4" ht="15" customHeight="1" x14ac:dyDescent="0.25">
      <c r="B23" s="3"/>
      <c r="C23" s="24" t="s">
        <v>5</v>
      </c>
    </row>
    <row r="24" spans="1:4" ht="15" customHeight="1" x14ac:dyDescent="0.25">
      <c r="C24" s="24" t="s">
        <v>9</v>
      </c>
    </row>
    <row r="25" spans="1:4" ht="15" customHeight="1" x14ac:dyDescent="0.25">
      <c r="C25" s="24" t="s">
        <v>10</v>
      </c>
    </row>
    <row r="26" spans="1:4" ht="15" customHeight="1" x14ac:dyDescent="0.25">
      <c r="C26" s="24" t="s">
        <v>6</v>
      </c>
    </row>
    <row r="27" spans="1:4" ht="15" customHeight="1" x14ac:dyDescent="0.25">
      <c r="C27" s="24" t="s">
        <v>7</v>
      </c>
    </row>
    <row r="28" spans="1:4" ht="15" customHeight="1" x14ac:dyDescent="0.25">
      <c r="C28" s="24" t="s">
        <v>173</v>
      </c>
    </row>
    <row r="29" spans="1:4" ht="15" customHeight="1" x14ac:dyDescent="0.25">
      <c r="C29" s="24" t="s">
        <v>8</v>
      </c>
    </row>
    <row r="31" spans="1:4" ht="15" customHeight="1" x14ac:dyDescent="0.25">
      <c r="A31" s="2" t="s">
        <v>21</v>
      </c>
      <c r="D31" s="2" t="s">
        <v>48</v>
      </c>
    </row>
    <row r="32" spans="1:4" ht="15" customHeight="1" x14ac:dyDescent="0.25">
      <c r="A32" s="34"/>
      <c r="B32" s="34"/>
      <c r="C32" s="34"/>
      <c r="D32" s="24" t="s">
        <v>217</v>
      </c>
    </row>
    <row r="33" spans="1:4" ht="15" customHeight="1" x14ac:dyDescent="0.25">
      <c r="A33" s="34"/>
      <c r="B33" s="34"/>
      <c r="C33" s="34"/>
      <c r="D33" s="24" t="s">
        <v>218</v>
      </c>
    </row>
    <row r="34" spans="1:4" ht="15" customHeight="1" x14ac:dyDescent="0.35">
      <c r="A34" s="34"/>
      <c r="B34" s="34"/>
      <c r="C34" s="34"/>
      <c r="D34" s="24" t="s">
        <v>219</v>
      </c>
    </row>
    <row r="35" spans="1:4" ht="15" customHeight="1" x14ac:dyDescent="0.35">
      <c r="A35" s="34"/>
      <c r="B35" s="34"/>
      <c r="C35" s="34"/>
      <c r="D35" s="24" t="s">
        <v>220</v>
      </c>
    </row>
    <row r="36" spans="1:4" ht="15" customHeight="1" x14ac:dyDescent="0.25">
      <c r="A36" s="34"/>
      <c r="B36" s="34"/>
      <c r="C36" s="34"/>
      <c r="D36" s="24" t="s">
        <v>221</v>
      </c>
    </row>
    <row r="37" spans="1:4" ht="15" customHeight="1" x14ac:dyDescent="0.25">
      <c r="A37" s="34"/>
      <c r="B37" s="34"/>
      <c r="C37" s="34"/>
    </row>
    <row r="38" spans="1:4" ht="15" customHeight="1" x14ac:dyDescent="0.35">
      <c r="A38" s="34"/>
      <c r="B38" s="34"/>
      <c r="C38" s="34"/>
      <c r="D38" s="24" t="s">
        <v>189</v>
      </c>
    </row>
    <row r="39" spans="1:4" ht="15" customHeight="1" x14ac:dyDescent="0.35">
      <c r="A39" s="34"/>
      <c r="B39" s="34"/>
      <c r="C39" s="34"/>
      <c r="D39" s="24" t="s">
        <v>190</v>
      </c>
    </row>
    <row r="40" spans="1:4" ht="15" customHeight="1" x14ac:dyDescent="0.25">
      <c r="A40" s="34"/>
      <c r="B40" s="34"/>
      <c r="C40" s="34" t="s">
        <v>206</v>
      </c>
    </row>
    <row r="41" spans="1:4" ht="15" customHeight="1" x14ac:dyDescent="0.25">
      <c r="A41" s="34"/>
      <c r="B41" s="34"/>
      <c r="C41" s="34" t="s">
        <v>207</v>
      </c>
    </row>
    <row r="42" spans="1:4" ht="15" customHeight="1" x14ac:dyDescent="0.25">
      <c r="A42" s="34"/>
      <c r="B42" s="34"/>
      <c r="C42" s="34" t="s">
        <v>172</v>
      </c>
    </row>
    <row r="43" spans="1:4" ht="15" customHeight="1" x14ac:dyDescent="0.25">
      <c r="A43" s="34"/>
      <c r="B43" s="34"/>
      <c r="C43" s="34" t="s">
        <v>16</v>
      </c>
    </row>
    <row r="44" spans="1:4" ht="15" customHeight="1" x14ac:dyDescent="0.25">
      <c r="A44" s="34"/>
      <c r="B44" s="34"/>
      <c r="C44" s="34" t="s">
        <v>174</v>
      </c>
    </row>
    <row r="45" spans="1:4" ht="15" customHeight="1" x14ac:dyDescent="0.25">
      <c r="A45" s="34"/>
      <c r="B45" s="34"/>
      <c r="C45" s="34" t="s">
        <v>38</v>
      </c>
    </row>
    <row r="46" spans="1:4" ht="15" customHeight="1" x14ac:dyDescent="0.25">
      <c r="A46" s="34"/>
      <c r="B46" s="34"/>
      <c r="C46" s="34" t="s">
        <v>180</v>
      </c>
    </row>
    <row r="47" spans="1:4" ht="15" customHeight="1" x14ac:dyDescent="0.25">
      <c r="A47" s="34"/>
      <c r="B47" s="34"/>
      <c r="C47" s="34" t="s">
        <v>171</v>
      </c>
    </row>
    <row r="48" spans="1:4" ht="15" customHeight="1" x14ac:dyDescent="0.25">
      <c r="A48" s="34"/>
      <c r="B48" s="34"/>
      <c r="C48" s="34" t="s">
        <v>9</v>
      </c>
    </row>
    <row r="49" spans="1:4" ht="15" customHeight="1" x14ac:dyDescent="0.25">
      <c r="A49" s="34"/>
      <c r="B49" s="34"/>
      <c r="C49" s="34" t="s">
        <v>153</v>
      </c>
    </row>
    <row r="50" spans="1:4" ht="15" customHeight="1" x14ac:dyDescent="0.25">
      <c r="A50" s="34"/>
      <c r="B50" s="34"/>
      <c r="C50" s="34" t="s">
        <v>17</v>
      </c>
    </row>
    <row r="51" spans="1:4" ht="15" customHeight="1" x14ac:dyDescent="0.25">
      <c r="A51" s="34"/>
      <c r="B51" s="34"/>
      <c r="C51" s="34" t="s">
        <v>6</v>
      </c>
    </row>
    <row r="52" spans="1:4" ht="15" customHeight="1" x14ac:dyDescent="0.25">
      <c r="A52" s="34"/>
      <c r="B52" s="34"/>
      <c r="C52" s="34" t="s">
        <v>7</v>
      </c>
    </row>
    <row r="53" spans="1:4" ht="15" customHeight="1" x14ac:dyDescent="0.25">
      <c r="A53" s="34"/>
      <c r="B53" s="34"/>
      <c r="C53" s="34" t="s">
        <v>8</v>
      </c>
    </row>
    <row r="54" spans="1:4" ht="15" customHeight="1" x14ac:dyDescent="0.25">
      <c r="A54" s="34"/>
      <c r="B54" s="34"/>
      <c r="C54" s="24" t="s">
        <v>181</v>
      </c>
    </row>
    <row r="55" spans="1:4" ht="15" customHeight="1" x14ac:dyDescent="0.25">
      <c r="A55" s="34"/>
      <c r="B55" s="34"/>
      <c r="C55" s="12" t="s">
        <v>216</v>
      </c>
    </row>
    <row r="57" spans="1:4" ht="15" customHeight="1" x14ac:dyDescent="0.25">
      <c r="A57" s="2" t="s">
        <v>20</v>
      </c>
      <c r="D57" s="2" t="s">
        <v>48</v>
      </c>
    </row>
    <row r="58" spans="1:4" ht="15" customHeight="1" x14ac:dyDescent="0.35">
      <c r="D58" s="24" t="s">
        <v>191</v>
      </c>
    </row>
    <row r="59" spans="1:4" ht="15" customHeight="1" x14ac:dyDescent="0.35">
      <c r="D59" s="24" t="s">
        <v>192</v>
      </c>
    </row>
    <row r="60" spans="1:4" ht="15" customHeight="1" x14ac:dyDescent="0.35">
      <c r="D60" s="24" t="s">
        <v>193</v>
      </c>
    </row>
    <row r="61" spans="1:4" ht="15" customHeight="1" x14ac:dyDescent="0.25">
      <c r="D61" s="24" t="s">
        <v>54</v>
      </c>
    </row>
    <row r="63" spans="1:4" ht="15" customHeight="1" x14ac:dyDescent="0.35">
      <c r="C63" s="24" t="s">
        <v>209</v>
      </c>
      <c r="D63" s="24" t="s">
        <v>194</v>
      </c>
    </row>
    <row r="64" spans="1:4" ht="15" customHeight="1" x14ac:dyDescent="0.35">
      <c r="C64" s="24" t="s">
        <v>210</v>
      </c>
      <c r="D64" s="24" t="s">
        <v>195</v>
      </c>
    </row>
    <row r="65" spans="1:4" ht="15" customHeight="1" x14ac:dyDescent="0.25">
      <c r="C65" s="24" t="s">
        <v>175</v>
      </c>
    </row>
    <row r="66" spans="1:4" ht="15" customHeight="1" x14ac:dyDescent="0.25">
      <c r="C66" s="24" t="s">
        <v>19</v>
      </c>
    </row>
    <row r="67" spans="1:4" ht="15" customHeight="1" x14ac:dyDescent="0.25">
      <c r="C67" s="24" t="s">
        <v>171</v>
      </c>
    </row>
    <row r="68" spans="1:4" ht="15" customHeight="1" x14ac:dyDescent="0.25">
      <c r="C68" s="24" t="s">
        <v>9</v>
      </c>
    </row>
    <row r="69" spans="1:4" ht="15" customHeight="1" x14ac:dyDescent="0.25">
      <c r="B69" s="26"/>
      <c r="C69" s="27" t="s">
        <v>153</v>
      </c>
    </row>
    <row r="70" spans="1:4" ht="15" customHeight="1" x14ac:dyDescent="0.25">
      <c r="C70" s="24" t="s">
        <v>172</v>
      </c>
    </row>
    <row r="71" spans="1:4" ht="15" customHeight="1" x14ac:dyDescent="0.25">
      <c r="C71" s="24" t="s">
        <v>16</v>
      </c>
    </row>
    <row r="72" spans="1:4" ht="15" customHeight="1" x14ac:dyDescent="0.25">
      <c r="C72" s="26" t="s">
        <v>149</v>
      </c>
    </row>
    <row r="73" spans="1:4" ht="15" customHeight="1" x14ac:dyDescent="0.25">
      <c r="C73" s="24" t="s">
        <v>18</v>
      </c>
    </row>
    <row r="74" spans="1:4" ht="15" customHeight="1" x14ac:dyDescent="0.25">
      <c r="C74" s="24" t="s">
        <v>6</v>
      </c>
    </row>
    <row r="75" spans="1:4" ht="15" customHeight="1" x14ac:dyDescent="0.25">
      <c r="C75" s="24" t="s">
        <v>7</v>
      </c>
    </row>
    <row r="76" spans="1:4" ht="15" customHeight="1" x14ac:dyDescent="0.25">
      <c r="C76" s="24" t="s">
        <v>8</v>
      </c>
    </row>
    <row r="78" spans="1:4" ht="15" customHeight="1" x14ac:dyDescent="0.25">
      <c r="A78" s="2" t="s">
        <v>24</v>
      </c>
      <c r="D78" s="2" t="s">
        <v>48</v>
      </c>
    </row>
    <row r="79" spans="1:4" ht="15" customHeight="1" x14ac:dyDescent="0.35">
      <c r="D79" s="24" t="s">
        <v>196</v>
      </c>
    </row>
    <row r="80" spans="1:4" ht="15" customHeight="1" x14ac:dyDescent="0.25">
      <c r="D80" s="24" t="s">
        <v>53</v>
      </c>
    </row>
    <row r="81" spans="1:12" ht="15" customHeight="1" x14ac:dyDescent="0.25">
      <c r="D81" s="24" t="s">
        <v>52</v>
      </c>
    </row>
    <row r="83" spans="1:12" ht="15" customHeight="1" x14ac:dyDescent="0.35">
      <c r="D83" s="24" t="s">
        <v>197</v>
      </c>
    </row>
    <row r="85" spans="1:12" ht="15" customHeight="1" x14ac:dyDescent="0.25">
      <c r="C85" s="24" t="s">
        <v>29</v>
      </c>
    </row>
    <row r="86" spans="1:12" ht="15" customHeight="1" x14ac:dyDescent="0.25">
      <c r="C86" s="24" t="s">
        <v>28</v>
      </c>
    </row>
    <row r="87" spans="1:12" ht="15" customHeight="1" x14ac:dyDescent="0.25">
      <c r="C87" s="24" t="s">
        <v>27</v>
      </c>
    </row>
    <row r="88" spans="1:12" ht="15" customHeight="1" x14ac:dyDescent="0.25">
      <c r="C88" s="24" t="s">
        <v>177</v>
      </c>
    </row>
    <row r="90" spans="1:12" ht="15" customHeight="1" x14ac:dyDescent="0.25">
      <c r="A90" s="2" t="s">
        <v>30</v>
      </c>
      <c r="D90" s="2" t="s">
        <v>48</v>
      </c>
    </row>
    <row r="91" spans="1:12" ht="15" customHeight="1" x14ac:dyDescent="0.25">
      <c r="D91" s="24" t="s">
        <v>49</v>
      </c>
      <c r="L91" s="24" t="s">
        <v>176</v>
      </c>
    </row>
    <row r="92" spans="1:12" ht="15" customHeight="1" x14ac:dyDescent="0.35">
      <c r="D92" s="24" t="s">
        <v>198</v>
      </c>
    </row>
    <row r="94" spans="1:12" ht="15" customHeight="1" x14ac:dyDescent="0.25">
      <c r="D94" s="24" t="s">
        <v>50</v>
      </c>
    </row>
    <row r="95" spans="1:12" ht="15" customHeight="1" x14ac:dyDescent="0.25">
      <c r="D95" s="24" t="s">
        <v>51</v>
      </c>
    </row>
    <row r="97" spans="1:4" ht="15" customHeight="1" x14ac:dyDescent="0.25">
      <c r="D97" s="24" t="s">
        <v>105</v>
      </c>
    </row>
    <row r="98" spans="1:4" ht="15" customHeight="1" x14ac:dyDescent="0.25">
      <c r="C98" s="24" t="s">
        <v>35</v>
      </c>
    </row>
    <row r="99" spans="1:4" ht="15" customHeight="1" x14ac:dyDescent="0.25">
      <c r="C99" s="24" t="s">
        <v>34</v>
      </c>
    </row>
    <row r="100" spans="1:4" ht="15" customHeight="1" x14ac:dyDescent="0.25">
      <c r="C100" s="28" t="s">
        <v>33</v>
      </c>
    </row>
    <row r="101" spans="1:4" ht="15" customHeight="1" x14ac:dyDescent="0.25">
      <c r="B101" s="1"/>
      <c r="C101" s="24" t="s">
        <v>32</v>
      </c>
    </row>
    <row r="102" spans="1:4" ht="15" customHeight="1" x14ac:dyDescent="0.25">
      <c r="B102" s="1"/>
      <c r="C102" s="24" t="s">
        <v>31</v>
      </c>
    </row>
    <row r="104" spans="1:4" ht="15" customHeight="1" x14ac:dyDescent="0.25">
      <c r="A104" s="2" t="s">
        <v>36</v>
      </c>
      <c r="D104" s="2" t="s">
        <v>48</v>
      </c>
    </row>
    <row r="105" spans="1:4" ht="15" customHeight="1" x14ac:dyDescent="0.25">
      <c r="D105" s="29" t="s">
        <v>156</v>
      </c>
    </row>
    <row r="106" spans="1:4" ht="15" customHeight="1" x14ac:dyDescent="0.25">
      <c r="B106" s="30"/>
      <c r="D106" s="29" t="s">
        <v>182</v>
      </c>
    </row>
    <row r="107" spans="1:4" ht="15" customHeight="1" x14ac:dyDescent="0.25">
      <c r="C107" s="31" t="s">
        <v>0</v>
      </c>
      <c r="D107" s="29" t="s">
        <v>199</v>
      </c>
    </row>
    <row r="109" spans="1:4" ht="15" customHeight="1" x14ac:dyDescent="0.25">
      <c r="C109" s="32" t="s">
        <v>0</v>
      </c>
    </row>
    <row r="111" spans="1:4" ht="15" customHeight="1" x14ac:dyDescent="0.25">
      <c r="B111" s="3" t="s">
        <v>1</v>
      </c>
      <c r="C111" s="24" t="s">
        <v>200</v>
      </c>
      <c r="D111" s="26"/>
    </row>
    <row r="112" spans="1:4" ht="15" customHeight="1" x14ac:dyDescent="0.25">
      <c r="B112" s="26" t="s">
        <v>150</v>
      </c>
      <c r="C112" s="24" t="s">
        <v>151</v>
      </c>
    </row>
    <row r="113" spans="3:3" ht="15" customHeight="1" x14ac:dyDescent="0.25">
      <c r="C113" s="24" t="s">
        <v>37</v>
      </c>
    </row>
    <row r="114" spans="3:3" ht="15" customHeight="1" x14ac:dyDescent="0.25">
      <c r="C114" s="24" t="s">
        <v>38</v>
      </c>
    </row>
    <row r="115" spans="3:3" ht="15" customHeight="1" x14ac:dyDescent="0.25">
      <c r="C115" s="24" t="s">
        <v>152</v>
      </c>
    </row>
    <row r="116" spans="3:3" ht="15" customHeight="1" x14ac:dyDescent="0.25">
      <c r="C116" s="24" t="s">
        <v>178</v>
      </c>
    </row>
    <row r="117" spans="3:3" ht="15" customHeight="1" x14ac:dyDescent="0.25">
      <c r="C117" s="24" t="s">
        <v>179</v>
      </c>
    </row>
    <row r="118" spans="3:3" ht="15" customHeight="1" x14ac:dyDescent="0.25">
      <c r="C118" s="24" t="s">
        <v>180</v>
      </c>
    </row>
    <row r="119" spans="3:3" ht="15" customHeight="1" x14ac:dyDescent="0.25">
      <c r="C119" s="24" t="s">
        <v>153</v>
      </c>
    </row>
    <row r="120" spans="3:3" ht="15" customHeight="1" x14ac:dyDescent="0.25">
      <c r="C120" s="24" t="s">
        <v>181</v>
      </c>
    </row>
    <row r="121" spans="3:3" ht="15" customHeight="1" x14ac:dyDescent="0.25">
      <c r="C121" s="24" t="s">
        <v>149</v>
      </c>
    </row>
    <row r="122" spans="3:3" ht="15" customHeight="1" x14ac:dyDescent="0.25">
      <c r="C122" s="24" t="s">
        <v>154</v>
      </c>
    </row>
    <row r="123" spans="3:3" ht="15" customHeight="1" x14ac:dyDescent="0.25">
      <c r="C123" s="24" t="s">
        <v>155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7"/>
  <sheetViews>
    <sheetView workbookViewId="0">
      <selection activeCell="C20" sqref="C20"/>
    </sheetView>
  </sheetViews>
  <sheetFormatPr defaultRowHeight="15" x14ac:dyDescent="0.25"/>
  <cols>
    <col min="1" max="1" width="11.5703125" customWidth="1"/>
    <col min="2" max="2" width="14" customWidth="1"/>
    <col min="3" max="3" width="11" customWidth="1"/>
    <col min="4" max="4" width="9.140625" style="11"/>
    <col min="5" max="5" width="66.28515625" customWidth="1"/>
  </cols>
  <sheetData>
    <row r="1" spans="1:5" x14ac:dyDescent="0.25">
      <c r="A1" s="2" t="s">
        <v>223</v>
      </c>
    </row>
    <row r="3" spans="1:5" x14ac:dyDescent="0.25">
      <c r="A3" s="23" t="s">
        <v>60</v>
      </c>
      <c r="B3" s="23" t="s">
        <v>59</v>
      </c>
      <c r="C3" s="23" t="s">
        <v>41</v>
      </c>
      <c r="D3" s="23" t="s">
        <v>42</v>
      </c>
      <c r="E3" s="23" t="s">
        <v>43</v>
      </c>
    </row>
    <row r="4" spans="1:5" x14ac:dyDescent="0.25">
      <c r="A4" t="s">
        <v>61</v>
      </c>
      <c r="C4" t="s">
        <v>44</v>
      </c>
      <c r="D4" s="11">
        <v>1.375</v>
      </c>
      <c r="E4" t="s">
        <v>234</v>
      </c>
    </row>
    <row r="5" spans="1:5" x14ac:dyDescent="0.25">
      <c r="A5" t="s">
        <v>62</v>
      </c>
      <c r="C5" t="s">
        <v>45</v>
      </c>
      <c r="D5" s="11">
        <v>1.1599999999999999</v>
      </c>
      <c r="E5" s="12" t="s">
        <v>235</v>
      </c>
    </row>
    <row r="6" spans="1:5" x14ac:dyDescent="0.25">
      <c r="A6" t="s">
        <v>63</v>
      </c>
      <c r="C6" t="s">
        <v>46</v>
      </c>
      <c r="D6" s="11">
        <v>1</v>
      </c>
      <c r="E6" s="12" t="s">
        <v>236</v>
      </c>
    </row>
    <row r="7" spans="1:5" x14ac:dyDescent="0.25">
      <c r="A7" s="12" t="s">
        <v>118</v>
      </c>
      <c r="C7" t="s">
        <v>47</v>
      </c>
      <c r="D7" s="12">
        <v>0.21290000000000001</v>
      </c>
      <c r="E7" s="12" t="s">
        <v>121</v>
      </c>
    </row>
    <row r="8" spans="1:5" x14ac:dyDescent="0.25">
      <c r="A8" s="12" t="s">
        <v>119</v>
      </c>
      <c r="C8" s="12" t="s">
        <v>47</v>
      </c>
      <c r="D8" s="12">
        <v>0.93030000000000002</v>
      </c>
      <c r="E8" s="12" t="s">
        <v>122</v>
      </c>
    </row>
    <row r="9" spans="1:5" x14ac:dyDescent="0.25">
      <c r="A9" s="12" t="s">
        <v>120</v>
      </c>
      <c r="C9" s="12" t="s">
        <v>47</v>
      </c>
      <c r="D9" s="12">
        <v>0.24129999999999999</v>
      </c>
      <c r="E9" s="12" t="s">
        <v>123</v>
      </c>
    </row>
    <row r="10" spans="1:5" ht="18" x14ac:dyDescent="0.35">
      <c r="A10" s="12" t="s">
        <v>202</v>
      </c>
      <c r="C10" s="12" t="s">
        <v>47</v>
      </c>
      <c r="D10" s="12">
        <v>7.4</v>
      </c>
      <c r="E10" s="12" t="s">
        <v>201</v>
      </c>
    </row>
    <row r="11" spans="1:5" x14ac:dyDescent="0.25">
      <c r="A11" s="12" t="s">
        <v>125</v>
      </c>
      <c r="C11" s="12" t="s">
        <v>47</v>
      </c>
      <c r="D11" s="12">
        <v>0.25</v>
      </c>
      <c r="E11" s="12" t="s">
        <v>126</v>
      </c>
    </row>
    <row r="12" spans="1:5" x14ac:dyDescent="0.25">
      <c r="A12" s="12" t="s">
        <v>127</v>
      </c>
      <c r="C12" s="12" t="s">
        <v>47</v>
      </c>
      <c r="D12" s="12">
        <v>0.75</v>
      </c>
      <c r="E12" s="12" t="s">
        <v>128</v>
      </c>
    </row>
    <row r="13" spans="1:5" s="11" customFormat="1" ht="18" x14ac:dyDescent="0.35">
      <c r="A13" s="12" t="s">
        <v>203</v>
      </c>
      <c r="C13" s="12" t="s">
        <v>47</v>
      </c>
      <c r="D13" s="12">
        <v>0.2</v>
      </c>
      <c r="E13" s="12" t="s">
        <v>129</v>
      </c>
    </row>
    <row r="14" spans="1:5" ht="18" x14ac:dyDescent="0.35">
      <c r="A14" s="12" t="s">
        <v>204</v>
      </c>
      <c r="C14" s="12" t="s">
        <v>47</v>
      </c>
      <c r="D14" s="12">
        <v>6.6E-3</v>
      </c>
      <c r="E14" s="12" t="s">
        <v>130</v>
      </c>
    </row>
    <row r="15" spans="1:5" x14ac:dyDescent="0.25">
      <c r="A15" s="12" t="s">
        <v>124</v>
      </c>
      <c r="C15" s="12" t="s">
        <v>47</v>
      </c>
      <c r="D15" s="7">
        <v>0.45</v>
      </c>
      <c r="E15" s="12" t="s">
        <v>131</v>
      </c>
    </row>
    <row r="16" spans="1:5" x14ac:dyDescent="0.25">
      <c r="A16" s="12" t="s">
        <v>107</v>
      </c>
      <c r="C16" s="12" t="s">
        <v>47</v>
      </c>
      <c r="D16" s="7">
        <v>0.47499999999999998</v>
      </c>
      <c r="E16" s="12" t="s">
        <v>237</v>
      </c>
    </row>
    <row r="17" spans="1:5" s="12" customFormat="1" x14ac:dyDescent="0.25">
      <c r="A17" s="12" t="s">
        <v>231</v>
      </c>
      <c r="C17" s="12" t="s">
        <v>44</v>
      </c>
      <c r="D17" s="7">
        <v>0.45</v>
      </c>
      <c r="E17" s="12" t="s">
        <v>238</v>
      </c>
    </row>
    <row r="18" spans="1:5" s="12" customFormat="1" x14ac:dyDescent="0.25">
      <c r="A18" s="12" t="s">
        <v>232</v>
      </c>
      <c r="C18" s="12" t="s">
        <v>45</v>
      </c>
      <c r="D18" s="7">
        <v>0.47699999999999998</v>
      </c>
      <c r="E18" s="12" t="s">
        <v>239</v>
      </c>
    </row>
    <row r="19" spans="1:5" s="12" customFormat="1" x14ac:dyDescent="0.25">
      <c r="A19" s="12" t="s">
        <v>233</v>
      </c>
      <c r="C19" s="12" t="s">
        <v>46</v>
      </c>
      <c r="D19" s="7">
        <v>0.5</v>
      </c>
      <c r="E19" s="12" t="s">
        <v>240</v>
      </c>
    </row>
    <row r="20" spans="1:5" x14ac:dyDescent="0.25">
      <c r="A20" s="12" t="s">
        <v>108</v>
      </c>
      <c r="C20" s="12" t="s">
        <v>47</v>
      </c>
      <c r="D20" s="12">
        <v>0.7</v>
      </c>
      <c r="E20" s="12" t="s">
        <v>132</v>
      </c>
    </row>
    <row r="21" spans="1:5" x14ac:dyDescent="0.25">
      <c r="A21" s="12" t="s">
        <v>109</v>
      </c>
      <c r="C21" s="12" t="s">
        <v>47</v>
      </c>
      <c r="D21" s="12">
        <v>0.17</v>
      </c>
      <c r="E21" s="12" t="s">
        <v>147</v>
      </c>
    </row>
    <row r="22" spans="1:5" x14ac:dyDescent="0.25">
      <c r="A22" s="12" t="s">
        <v>110</v>
      </c>
      <c r="C22" s="12" t="s">
        <v>47</v>
      </c>
      <c r="D22" s="12">
        <v>0.68</v>
      </c>
      <c r="E22" s="12" t="s">
        <v>148</v>
      </c>
    </row>
    <row r="23" spans="1:5" s="12" customFormat="1" x14ac:dyDescent="0.25">
      <c r="A23" s="12" t="s">
        <v>146</v>
      </c>
      <c r="C23" s="12" t="s">
        <v>47</v>
      </c>
      <c r="D23" s="12">
        <f>(1-f5_all - (f4_par1 + f4_par2*sand))</f>
        <v>0.65599999999999992</v>
      </c>
      <c r="E23" s="12" t="s">
        <v>133</v>
      </c>
    </row>
    <row r="24" spans="1:5" x14ac:dyDescent="0.25">
      <c r="A24" s="12" t="s">
        <v>111</v>
      </c>
      <c r="C24" s="12" t="s">
        <v>47</v>
      </c>
      <c r="D24" s="12">
        <v>4.0000000000000001E-3</v>
      </c>
      <c r="E24" s="12" t="s">
        <v>134</v>
      </c>
    </row>
    <row r="25" spans="1:5" x14ac:dyDescent="0.25">
      <c r="A25" s="12" t="s">
        <v>112</v>
      </c>
      <c r="C25" s="12" t="s">
        <v>47</v>
      </c>
      <c r="D25" s="12">
        <v>0.03</v>
      </c>
      <c r="E25" s="12" t="s">
        <v>135</v>
      </c>
    </row>
    <row r="26" spans="1:5" x14ac:dyDescent="0.25">
      <c r="A26" s="12" t="s">
        <v>113</v>
      </c>
      <c r="C26" s="12" t="s">
        <v>47</v>
      </c>
      <c r="D26" s="12">
        <v>0.42</v>
      </c>
      <c r="E26" s="12" t="s">
        <v>136</v>
      </c>
    </row>
    <row r="27" spans="1:5" x14ac:dyDescent="0.25">
      <c r="A27" s="12" t="s">
        <v>114</v>
      </c>
      <c r="C27" s="12" t="s">
        <v>47</v>
      </c>
      <c r="D27" s="12">
        <v>0.45</v>
      </c>
      <c r="E27" s="12" t="s">
        <v>137</v>
      </c>
    </row>
    <row r="28" spans="1:5" x14ac:dyDescent="0.25">
      <c r="A28" s="12" t="s">
        <v>115</v>
      </c>
      <c r="C28" s="12" t="s">
        <v>47</v>
      </c>
      <c r="D28" s="12">
        <v>0.2</v>
      </c>
      <c r="E28" s="12" t="s">
        <v>138</v>
      </c>
    </row>
    <row r="29" spans="1:5" x14ac:dyDescent="0.25">
      <c r="A29" s="12" t="s">
        <v>116</v>
      </c>
      <c r="C29" s="12" t="s">
        <v>47</v>
      </c>
      <c r="D29" s="12">
        <v>2.63</v>
      </c>
      <c r="E29" s="12" t="s">
        <v>138</v>
      </c>
    </row>
    <row r="30" spans="1:5" x14ac:dyDescent="0.25">
      <c r="A30" s="12" t="s">
        <v>139</v>
      </c>
      <c r="C30" s="12" t="s">
        <v>47</v>
      </c>
      <c r="D30" s="12">
        <v>45</v>
      </c>
      <c r="E30" s="12" t="s">
        <v>138</v>
      </c>
    </row>
    <row r="31" spans="1:5" x14ac:dyDescent="0.25">
      <c r="A31" s="12" t="s">
        <v>26</v>
      </c>
      <c r="C31" s="12" t="s">
        <v>47</v>
      </c>
      <c r="D31" s="12">
        <v>35</v>
      </c>
      <c r="E31" s="12" t="s">
        <v>138</v>
      </c>
    </row>
    <row r="32" spans="1:5" x14ac:dyDescent="0.25">
      <c r="A32" s="12" t="s">
        <v>117</v>
      </c>
      <c r="C32" s="12" t="s">
        <v>47</v>
      </c>
      <c r="D32" s="12">
        <v>3</v>
      </c>
      <c r="E32" s="12" t="s">
        <v>140</v>
      </c>
    </row>
    <row r="33" spans="1:5" x14ac:dyDescent="0.25">
      <c r="A33" s="12" t="s">
        <v>141</v>
      </c>
      <c r="C33" s="12" t="s">
        <v>47</v>
      </c>
      <c r="D33" s="12">
        <v>0.85</v>
      </c>
      <c r="E33" s="12" t="s">
        <v>142</v>
      </c>
    </row>
    <row r="34" spans="1:5" x14ac:dyDescent="0.25">
      <c r="A34" s="12" t="s">
        <v>143</v>
      </c>
      <c r="C34" s="12" t="s">
        <v>47</v>
      </c>
      <c r="D34" s="12">
        <v>1.7999999999999999E-2</v>
      </c>
      <c r="E34" s="12" t="s">
        <v>144</v>
      </c>
    </row>
    <row r="35" spans="1:5" x14ac:dyDescent="0.25">
      <c r="A35" t="s">
        <v>4</v>
      </c>
      <c r="C35" s="12" t="s">
        <v>47</v>
      </c>
      <c r="D35" s="11">
        <v>0.25</v>
      </c>
      <c r="E35" t="s">
        <v>212</v>
      </c>
    </row>
    <row r="36" spans="1:5" x14ac:dyDescent="0.25">
      <c r="A36" t="s">
        <v>39</v>
      </c>
      <c r="C36" s="12" t="s">
        <v>47</v>
      </c>
      <c r="D36" s="11">
        <v>0.111</v>
      </c>
      <c r="E36" t="s">
        <v>213</v>
      </c>
    </row>
    <row r="37" spans="1:5" x14ac:dyDescent="0.25">
      <c r="A37" t="s">
        <v>40</v>
      </c>
      <c r="C37" s="12" t="s">
        <v>47</v>
      </c>
      <c r="D37" s="11">
        <v>2.1000000000000001E-2</v>
      </c>
      <c r="E37" t="s">
        <v>214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817"/>
  <sheetViews>
    <sheetView topLeftCell="F1" zoomScaleNormal="100" workbookViewId="0">
      <selection activeCell="P6" sqref="P6"/>
    </sheetView>
  </sheetViews>
  <sheetFormatPr defaultRowHeight="15" x14ac:dyDescent="0.25"/>
  <cols>
    <col min="11" max="11" width="12" customWidth="1"/>
    <col min="12" max="12" width="8.5703125" customWidth="1"/>
    <col min="13" max="13" width="9.28515625" customWidth="1"/>
    <col min="15" max="15" width="9" style="12"/>
    <col min="16" max="17" width="7.140625" customWidth="1"/>
    <col min="18" max="18" width="7.28515625" customWidth="1"/>
    <col min="20" max="22" width="14.5703125" customWidth="1"/>
    <col min="29" max="29" width="10.7109375" customWidth="1"/>
  </cols>
  <sheetData>
    <row r="1" spans="1:23" x14ac:dyDescent="0.25">
      <c r="A1" s="2" t="s">
        <v>224</v>
      </c>
      <c r="K1" s="2" t="s">
        <v>227</v>
      </c>
      <c r="L1" s="12"/>
      <c r="M1" s="12"/>
      <c r="P1" s="2" t="s">
        <v>230</v>
      </c>
      <c r="Q1" s="12"/>
      <c r="R1" s="12"/>
      <c r="T1" s="2"/>
    </row>
    <row r="2" spans="1:23" x14ac:dyDescent="0.25">
      <c r="A2" s="12" t="s">
        <v>225</v>
      </c>
      <c r="B2" s="12"/>
      <c r="C2" s="12"/>
      <c r="D2" s="12"/>
      <c r="E2" s="12"/>
      <c r="F2" s="12"/>
      <c r="G2" s="12"/>
      <c r="H2" s="12"/>
      <c r="I2" s="12"/>
      <c r="K2" s="12" t="s">
        <v>228</v>
      </c>
      <c r="L2" s="12"/>
      <c r="M2" s="12"/>
      <c r="P2" s="12"/>
      <c r="Q2" s="12"/>
      <c r="R2" s="12"/>
    </row>
    <row r="3" spans="1:23" x14ac:dyDescent="0.25">
      <c r="A3" t="s">
        <v>226</v>
      </c>
      <c r="B3" s="12"/>
      <c r="C3" s="12"/>
      <c r="D3" s="12"/>
      <c r="E3" s="12"/>
      <c r="F3" s="12"/>
      <c r="G3" s="12"/>
      <c r="H3" s="12"/>
      <c r="I3" s="12"/>
      <c r="K3" s="12" t="s">
        <v>229</v>
      </c>
      <c r="L3" s="12"/>
      <c r="M3" s="12"/>
      <c r="P3" s="12"/>
      <c r="Q3" s="12"/>
      <c r="R3" s="12"/>
      <c r="U3" s="6"/>
      <c r="W3" s="7"/>
    </row>
    <row r="4" spans="1:23" x14ac:dyDescent="0.25">
      <c r="A4" s="12"/>
      <c r="B4" s="12"/>
      <c r="C4" s="12"/>
      <c r="D4" s="12"/>
      <c r="E4" s="12"/>
      <c r="F4" s="12"/>
      <c r="G4" s="12"/>
      <c r="H4" s="12"/>
      <c r="I4" s="12"/>
      <c r="U4" s="6"/>
      <c r="W4" s="7"/>
    </row>
    <row r="5" spans="1:23" x14ac:dyDescent="0.25">
      <c r="A5" s="10" t="s">
        <v>12</v>
      </c>
      <c r="B5" s="10" t="s">
        <v>13</v>
      </c>
      <c r="C5" s="10" t="s">
        <v>106</v>
      </c>
      <c r="D5" s="10" t="s">
        <v>56</v>
      </c>
      <c r="E5" s="10" t="s">
        <v>57</v>
      </c>
      <c r="F5" s="10" t="s">
        <v>58</v>
      </c>
      <c r="G5" s="10" t="s">
        <v>25</v>
      </c>
      <c r="H5" s="10" t="s">
        <v>65</v>
      </c>
      <c r="I5" s="10" t="s">
        <v>66</v>
      </c>
      <c r="K5" s="4" t="s">
        <v>55</v>
      </c>
      <c r="L5" s="12" t="s">
        <v>88</v>
      </c>
      <c r="M5" s="12" t="s">
        <v>89</v>
      </c>
      <c r="P5" s="10" t="s">
        <v>12</v>
      </c>
      <c r="Q5" s="10" t="s">
        <v>2</v>
      </c>
      <c r="R5" s="10" t="s">
        <v>3</v>
      </c>
      <c r="U5" s="6"/>
      <c r="W5" s="7"/>
    </row>
    <row r="6" spans="1:23" x14ac:dyDescent="0.25">
      <c r="A6" s="36">
        <v>1950</v>
      </c>
      <c r="B6" s="36">
        <v>1</v>
      </c>
      <c r="C6" s="35">
        <f>A6+((B6-1)/12)</f>
        <v>1950</v>
      </c>
      <c r="D6" s="37">
        <v>20.68548387096774</v>
      </c>
      <c r="E6" s="36">
        <v>2.8</v>
      </c>
      <c r="F6" s="36">
        <v>253.80000000000007</v>
      </c>
      <c r="G6" s="35">
        <f t="shared" ref="G6:G69" si="0">IF(D6&gt;tmax,0,((tmax-D6)/(tmax-topt))^ta*EXP((ta/tb)*(1-((tmax-D6)/(tmax-topt))^tb)))</f>
        <v>0.58676972773436931</v>
      </c>
      <c r="H6" s="35">
        <f>MIN(1.25,E6/F6)</f>
        <v>1.1032308904649327E-2</v>
      </c>
      <c r="I6" s="35">
        <f t="shared" ref="I6:I69" si="1">wfacpar1+(wfacpar2*H6)-(wfacpar3*H6^2)</f>
        <v>0.22313398790705935</v>
      </c>
      <c r="K6" s="5">
        <v>1950</v>
      </c>
      <c r="L6" s="7">
        <v>0.3866738502558964</v>
      </c>
      <c r="M6" s="7">
        <v>0.49828699877931881</v>
      </c>
      <c r="P6">
        <f>K6</f>
        <v>1950</v>
      </c>
      <c r="Q6" s="7">
        <f>L6</f>
        <v>0.3866738502558964</v>
      </c>
      <c r="R6" s="7">
        <f>1.5*M6</f>
        <v>0.74743049816897822</v>
      </c>
      <c r="U6" s="6"/>
      <c r="W6" s="7"/>
    </row>
    <row r="7" spans="1:23" x14ac:dyDescent="0.25">
      <c r="A7" s="36">
        <v>1950</v>
      </c>
      <c r="B7" s="36">
        <v>2</v>
      </c>
      <c r="C7" s="35">
        <f t="shared" ref="C7:C70" si="2">A7+((B7-1)/12)</f>
        <v>1950.0833333333333</v>
      </c>
      <c r="D7" s="37">
        <v>20.6875</v>
      </c>
      <c r="E7" s="36">
        <v>34.4</v>
      </c>
      <c r="F7" s="36">
        <v>214.4</v>
      </c>
      <c r="G7" s="35">
        <f t="shared" si="0"/>
        <v>0.58686068456835683</v>
      </c>
      <c r="H7" s="35">
        <f t="shared" ref="H7:H70" si="3">MIN(1.25,E7/F7)</f>
        <v>0.16044776119402984</v>
      </c>
      <c r="I7" s="35">
        <f t="shared" si="1"/>
        <v>0.3559526495321898</v>
      </c>
      <c r="K7" s="5">
        <v>1951</v>
      </c>
      <c r="L7" s="7">
        <v>0.39235081046599479</v>
      </c>
      <c r="M7" s="7">
        <v>0.60050444089467214</v>
      </c>
      <c r="P7">
        <f t="shared" ref="P7:P70" si="4">K7</f>
        <v>1951</v>
      </c>
      <c r="Q7" s="7">
        <f t="shared" ref="Q7:Q70" si="5">L7</f>
        <v>0.39235081046599479</v>
      </c>
      <c r="R7" s="7">
        <f t="shared" ref="R7:R70" si="6">1.5*M7</f>
        <v>0.90075666134200816</v>
      </c>
      <c r="T7" s="2"/>
      <c r="U7" s="6"/>
      <c r="W7" s="7"/>
    </row>
    <row r="8" spans="1:23" x14ac:dyDescent="0.25">
      <c r="A8" s="36">
        <v>1950</v>
      </c>
      <c r="B8" s="36">
        <v>3</v>
      </c>
      <c r="C8" s="35">
        <f t="shared" si="2"/>
        <v>1950.1666666666667</v>
      </c>
      <c r="D8" s="37">
        <v>18.612903225806452</v>
      </c>
      <c r="E8" s="36">
        <v>10.700000000000001</v>
      </c>
      <c r="F8" s="36">
        <v>176.59999999999994</v>
      </c>
      <c r="G8" s="35">
        <f t="shared" si="0"/>
        <v>0.49379416110724872</v>
      </c>
      <c r="H8" s="35">
        <f t="shared" si="3"/>
        <v>6.0588901472253709E-2</v>
      </c>
      <c r="I8" s="35">
        <f t="shared" si="1"/>
        <v>0.26838003912457403</v>
      </c>
      <c r="K8" s="5">
        <v>1952</v>
      </c>
      <c r="L8" s="7">
        <v>0.34538178325338581</v>
      </c>
      <c r="M8" s="7">
        <v>0.60533629048999371</v>
      </c>
      <c r="P8">
        <f t="shared" si="4"/>
        <v>1952</v>
      </c>
      <c r="Q8" s="7">
        <f t="shared" si="5"/>
        <v>0.34538178325338581</v>
      </c>
      <c r="R8" s="7">
        <f t="shared" si="6"/>
        <v>0.90800443573499057</v>
      </c>
      <c r="W8" s="7"/>
    </row>
    <row r="9" spans="1:23" x14ac:dyDescent="0.25">
      <c r="A9" s="36">
        <v>1950</v>
      </c>
      <c r="B9" s="36">
        <v>4</v>
      </c>
      <c r="C9" s="35">
        <f t="shared" si="2"/>
        <v>1950.25</v>
      </c>
      <c r="D9" s="37">
        <v>16.600000000000001</v>
      </c>
      <c r="E9" s="36">
        <v>12.9</v>
      </c>
      <c r="F9" s="36">
        <v>104.19999999999997</v>
      </c>
      <c r="G9" s="35">
        <f t="shared" si="0"/>
        <v>0.40695337621061717</v>
      </c>
      <c r="H9" s="35">
        <f t="shared" si="3"/>
        <v>0.12380038387715935</v>
      </c>
      <c r="I9" s="35">
        <f t="shared" si="1"/>
        <v>0.32437320421380705</v>
      </c>
      <c r="K9" s="5">
        <v>1953</v>
      </c>
      <c r="L9" s="7">
        <v>0.37573853264206541</v>
      </c>
      <c r="M9" s="7">
        <v>0.57899548633516373</v>
      </c>
      <c r="P9">
        <f t="shared" si="4"/>
        <v>1953</v>
      </c>
      <c r="Q9" s="7">
        <f t="shared" si="5"/>
        <v>0.37573853264206541</v>
      </c>
      <c r="R9" s="7">
        <f t="shared" si="6"/>
        <v>0.86849322950274566</v>
      </c>
    </row>
    <row r="10" spans="1:23" x14ac:dyDescent="0.25">
      <c r="A10" s="36">
        <v>1950</v>
      </c>
      <c r="B10" s="36">
        <v>5</v>
      </c>
      <c r="C10" s="35">
        <f t="shared" si="2"/>
        <v>1950.3333333333333</v>
      </c>
      <c r="D10" s="37">
        <v>13.838709677419354</v>
      </c>
      <c r="E10" s="36">
        <v>130.10000000000002</v>
      </c>
      <c r="F10" s="36">
        <v>62.799999999999969</v>
      </c>
      <c r="G10" s="35">
        <f t="shared" si="0"/>
        <v>0.2988839280487095</v>
      </c>
      <c r="H10" s="35">
        <f t="shared" si="3"/>
        <v>1.25</v>
      </c>
      <c r="I10" s="35">
        <f t="shared" si="1"/>
        <v>0.99874375000000026</v>
      </c>
      <c r="K10" s="5">
        <v>1954</v>
      </c>
      <c r="L10" s="7">
        <v>0.37011367740539497</v>
      </c>
      <c r="M10" s="7">
        <v>0.52839587401670229</v>
      </c>
      <c r="P10">
        <f t="shared" si="4"/>
        <v>1954</v>
      </c>
      <c r="Q10" s="7">
        <f t="shared" si="5"/>
        <v>0.37011367740539497</v>
      </c>
      <c r="R10" s="7">
        <f t="shared" si="6"/>
        <v>0.79259381102505344</v>
      </c>
    </row>
    <row r="11" spans="1:23" x14ac:dyDescent="0.25">
      <c r="A11" s="36">
        <v>1950</v>
      </c>
      <c r="B11" s="36">
        <v>6</v>
      </c>
      <c r="C11" s="35">
        <f t="shared" si="2"/>
        <v>1950.4166666666667</v>
      </c>
      <c r="D11" s="37">
        <v>9.7916666666666661</v>
      </c>
      <c r="E11" s="36">
        <v>43.9</v>
      </c>
      <c r="F11" s="36">
        <v>41.599999999999987</v>
      </c>
      <c r="G11" s="35">
        <f t="shared" si="0"/>
        <v>0.1728182369770124</v>
      </c>
      <c r="H11" s="35">
        <f t="shared" si="3"/>
        <v>1.0552884615384619</v>
      </c>
      <c r="I11" s="35">
        <f t="shared" si="1"/>
        <v>0.92591503501756689</v>
      </c>
      <c r="K11" s="5">
        <v>1955</v>
      </c>
      <c r="L11" s="7">
        <v>0.37522584357623506</v>
      </c>
      <c r="M11" s="7">
        <v>0.59746814040466301</v>
      </c>
      <c r="P11">
        <f t="shared" si="4"/>
        <v>1955</v>
      </c>
      <c r="Q11" s="7">
        <f t="shared" si="5"/>
        <v>0.37522584357623506</v>
      </c>
      <c r="R11" s="7">
        <f t="shared" si="6"/>
        <v>0.89620221060699445</v>
      </c>
    </row>
    <row r="12" spans="1:23" x14ac:dyDescent="0.25">
      <c r="A12" s="36">
        <v>1950</v>
      </c>
      <c r="B12" s="36">
        <v>7</v>
      </c>
      <c r="C12" s="35">
        <f t="shared" si="2"/>
        <v>1950.5</v>
      </c>
      <c r="D12" s="37">
        <v>9.82258064516129</v>
      </c>
      <c r="E12" s="36">
        <v>22.500000000000004</v>
      </c>
      <c r="F12" s="36">
        <v>45.600000000000009</v>
      </c>
      <c r="G12" s="35">
        <f t="shared" si="0"/>
        <v>0.17362053084746867</v>
      </c>
      <c r="H12" s="35">
        <f t="shared" si="3"/>
        <v>0.49342105263157893</v>
      </c>
      <c r="I12" s="35">
        <f t="shared" si="1"/>
        <v>0.61318166118421058</v>
      </c>
      <c r="K12" s="5">
        <v>1956</v>
      </c>
      <c r="L12" s="7">
        <v>0.35382498239712118</v>
      </c>
      <c r="M12" s="7">
        <v>0.62415663492493956</v>
      </c>
      <c r="P12">
        <f t="shared" si="4"/>
        <v>1956</v>
      </c>
      <c r="Q12" s="7">
        <f t="shared" si="5"/>
        <v>0.35382498239712118</v>
      </c>
      <c r="R12" s="7">
        <f t="shared" si="6"/>
        <v>0.93623495238740939</v>
      </c>
    </row>
    <row r="13" spans="1:23" x14ac:dyDescent="0.25">
      <c r="A13" s="36">
        <v>1950</v>
      </c>
      <c r="B13" s="36">
        <v>8</v>
      </c>
      <c r="C13" s="35">
        <f t="shared" si="2"/>
        <v>1950.5833333333333</v>
      </c>
      <c r="D13" s="37">
        <v>10.185483870967742</v>
      </c>
      <c r="E13" s="36">
        <v>44.199999999999996</v>
      </c>
      <c r="F13" s="36">
        <v>64.800000000000011</v>
      </c>
      <c r="G13" s="35">
        <f t="shared" si="0"/>
        <v>0.18322569805024197</v>
      </c>
      <c r="H13" s="35">
        <f t="shared" si="3"/>
        <v>0.68209876543209857</v>
      </c>
      <c r="I13" s="35">
        <f t="shared" si="1"/>
        <v>0.73518955094497784</v>
      </c>
      <c r="K13" s="5">
        <v>1957</v>
      </c>
      <c r="L13" s="7">
        <v>0.33139748404504676</v>
      </c>
      <c r="M13" s="7">
        <v>0.48367407638750071</v>
      </c>
      <c r="P13">
        <f t="shared" si="4"/>
        <v>1957</v>
      </c>
      <c r="Q13" s="7">
        <f t="shared" si="5"/>
        <v>0.33139748404504676</v>
      </c>
      <c r="R13" s="7">
        <f t="shared" si="6"/>
        <v>0.72551111458125106</v>
      </c>
    </row>
    <row r="14" spans="1:23" x14ac:dyDescent="0.25">
      <c r="A14" s="36">
        <v>1950</v>
      </c>
      <c r="B14" s="36">
        <v>9</v>
      </c>
      <c r="C14" s="35">
        <f t="shared" si="2"/>
        <v>1950.6666666666667</v>
      </c>
      <c r="D14" s="37">
        <v>12.816666666666666</v>
      </c>
      <c r="E14" s="36">
        <v>38.799999999999997</v>
      </c>
      <c r="F14" s="36">
        <v>91.600000000000009</v>
      </c>
      <c r="G14" s="35">
        <f t="shared" si="0"/>
        <v>0.26313236671506679</v>
      </c>
      <c r="H14" s="35">
        <f t="shared" si="3"/>
        <v>0.42358078602620081</v>
      </c>
      <c r="I14" s="35">
        <f t="shared" si="1"/>
        <v>0.56366299460345903</v>
      </c>
      <c r="K14" s="5">
        <v>1958</v>
      </c>
      <c r="L14" s="7">
        <v>0.32669789707694891</v>
      </c>
      <c r="M14" s="7">
        <v>0.54728537235139763</v>
      </c>
      <c r="P14">
        <f t="shared" si="4"/>
        <v>1958</v>
      </c>
      <c r="Q14" s="7">
        <f t="shared" si="5"/>
        <v>0.32669789707694891</v>
      </c>
      <c r="R14" s="7">
        <f t="shared" si="6"/>
        <v>0.82092805852709638</v>
      </c>
    </row>
    <row r="15" spans="1:23" x14ac:dyDescent="0.25">
      <c r="A15" s="36">
        <v>1950</v>
      </c>
      <c r="B15" s="36">
        <v>10</v>
      </c>
      <c r="C15" s="35">
        <f t="shared" si="2"/>
        <v>1950.75</v>
      </c>
      <c r="D15" s="37">
        <v>14.483870967741936</v>
      </c>
      <c r="E15" s="36">
        <v>36.6</v>
      </c>
      <c r="F15" s="36">
        <v>140.00000000000006</v>
      </c>
      <c r="G15" s="35">
        <f t="shared" si="0"/>
        <v>0.32271455334790244</v>
      </c>
      <c r="H15" s="35">
        <f t="shared" si="3"/>
        <v>0.26142857142857134</v>
      </c>
      <c r="I15" s="35">
        <f t="shared" si="1"/>
        <v>0.43961537612244894</v>
      </c>
      <c r="K15" s="5">
        <v>1959</v>
      </c>
      <c r="L15" s="7">
        <v>0.35911802198885917</v>
      </c>
      <c r="M15" s="7">
        <v>0.41879593249124242</v>
      </c>
      <c r="P15">
        <f t="shared" si="4"/>
        <v>1959</v>
      </c>
      <c r="Q15" s="7">
        <f t="shared" si="5"/>
        <v>0.35911802198885917</v>
      </c>
      <c r="R15" s="7">
        <f t="shared" si="6"/>
        <v>0.6281938987368636</v>
      </c>
    </row>
    <row r="16" spans="1:23" x14ac:dyDescent="0.25">
      <c r="A16" s="36">
        <v>1950</v>
      </c>
      <c r="B16" s="36">
        <v>11</v>
      </c>
      <c r="C16" s="35">
        <f t="shared" si="2"/>
        <v>1950.8333333333333</v>
      </c>
      <c r="D16" s="37">
        <v>18.383333333333333</v>
      </c>
      <c r="E16" s="36">
        <v>17.000000000000004</v>
      </c>
      <c r="F16" s="36">
        <v>189.99999999999994</v>
      </c>
      <c r="G16" s="35">
        <f t="shared" si="0"/>
        <v>0.48365243033081573</v>
      </c>
      <c r="H16" s="35">
        <f t="shared" si="3"/>
        <v>8.9473684210526358E-2</v>
      </c>
      <c r="I16" s="35">
        <f t="shared" si="1"/>
        <v>0.29420563157894736</v>
      </c>
      <c r="K16" s="5">
        <v>1960</v>
      </c>
      <c r="L16" s="7">
        <v>0.33469792599198628</v>
      </c>
      <c r="M16" s="7">
        <v>0.58347386859903272</v>
      </c>
      <c r="P16">
        <f t="shared" si="4"/>
        <v>1960</v>
      </c>
      <c r="Q16" s="7">
        <f t="shared" si="5"/>
        <v>0.33469792599198628</v>
      </c>
      <c r="R16" s="7">
        <f t="shared" si="6"/>
        <v>0.87521080289854902</v>
      </c>
    </row>
    <row r="17" spans="1:18" x14ac:dyDescent="0.25">
      <c r="A17" s="36">
        <v>1950</v>
      </c>
      <c r="B17" s="36">
        <v>12</v>
      </c>
      <c r="C17" s="35">
        <f t="shared" si="2"/>
        <v>1950.9166666666667</v>
      </c>
      <c r="D17" s="37">
        <v>22.491935483870968</v>
      </c>
      <c r="E17" s="36">
        <v>6.1</v>
      </c>
      <c r="F17" s="36">
        <v>233.00000000000006</v>
      </c>
      <c r="G17" s="35">
        <f t="shared" si="0"/>
        <v>0.66766050913294694</v>
      </c>
      <c r="H17" s="35">
        <f t="shared" si="3"/>
        <v>2.6180257510729606E-2</v>
      </c>
      <c r="I17" s="35">
        <f t="shared" si="1"/>
        <v>0.23709010512258466</v>
      </c>
      <c r="K17" s="5">
        <v>1961</v>
      </c>
      <c r="L17" s="7">
        <v>0.37106086316345249</v>
      </c>
      <c r="M17" s="7">
        <v>0.55052488887918627</v>
      </c>
      <c r="P17">
        <f t="shared" si="4"/>
        <v>1961</v>
      </c>
      <c r="Q17" s="7">
        <f t="shared" si="5"/>
        <v>0.37106086316345249</v>
      </c>
      <c r="R17" s="7">
        <f t="shared" si="6"/>
        <v>0.8257873333187794</v>
      </c>
    </row>
    <row r="18" spans="1:18" x14ac:dyDescent="0.25">
      <c r="A18" s="36">
        <v>1951</v>
      </c>
      <c r="B18" s="36">
        <v>1</v>
      </c>
      <c r="C18" s="35">
        <f t="shared" si="2"/>
        <v>1951</v>
      </c>
      <c r="D18" s="37">
        <v>24.75</v>
      </c>
      <c r="E18" s="36">
        <v>8.6</v>
      </c>
      <c r="F18" s="36">
        <v>253.80000000000007</v>
      </c>
      <c r="G18" s="35">
        <f t="shared" si="0"/>
        <v>0.76397794551001963</v>
      </c>
      <c r="H18" s="35">
        <f t="shared" si="3"/>
        <v>3.3884948778565786E-2</v>
      </c>
      <c r="I18" s="35">
        <f t="shared" si="1"/>
        <v>0.24414610966112568</v>
      </c>
      <c r="K18" s="5">
        <v>1962</v>
      </c>
      <c r="L18" s="7">
        <v>0.34926372172856857</v>
      </c>
      <c r="M18" s="7">
        <v>0.55779699274504668</v>
      </c>
      <c r="P18">
        <f t="shared" si="4"/>
        <v>1962</v>
      </c>
      <c r="Q18" s="7">
        <f t="shared" si="5"/>
        <v>0.34926372172856857</v>
      </c>
      <c r="R18" s="7">
        <f t="shared" si="6"/>
        <v>0.83669548911756997</v>
      </c>
    </row>
    <row r="19" spans="1:18" x14ac:dyDescent="0.25">
      <c r="A19" s="36">
        <v>1951</v>
      </c>
      <c r="B19" s="36">
        <v>2</v>
      </c>
      <c r="C19" s="35">
        <f t="shared" si="2"/>
        <v>1951.0833333333333</v>
      </c>
      <c r="D19" s="37">
        <v>22.366071428571427</v>
      </c>
      <c r="E19" s="36">
        <v>28.2</v>
      </c>
      <c r="F19" s="36">
        <v>214.4</v>
      </c>
      <c r="G19" s="35">
        <f t="shared" si="0"/>
        <v>0.6620930532015995</v>
      </c>
      <c r="H19" s="35">
        <f t="shared" si="3"/>
        <v>0.13152985074626866</v>
      </c>
      <c r="I19" s="35">
        <f t="shared" si="1"/>
        <v>0.33108770562416467</v>
      </c>
      <c r="K19" s="5">
        <v>1963</v>
      </c>
      <c r="L19" s="7">
        <v>0.35193921438830955</v>
      </c>
      <c r="M19" s="7">
        <v>0.58617813433119526</v>
      </c>
      <c r="P19">
        <f t="shared" si="4"/>
        <v>1963</v>
      </c>
      <c r="Q19" s="7">
        <f t="shared" si="5"/>
        <v>0.35193921438830955</v>
      </c>
      <c r="R19" s="7">
        <f t="shared" si="6"/>
        <v>0.87926720149679283</v>
      </c>
    </row>
    <row r="20" spans="1:18" x14ac:dyDescent="0.25">
      <c r="A20" s="36">
        <v>1951</v>
      </c>
      <c r="B20" s="36">
        <v>3</v>
      </c>
      <c r="C20" s="35">
        <f t="shared" si="2"/>
        <v>1951.1666666666667</v>
      </c>
      <c r="D20" s="37">
        <v>20.846774193548388</v>
      </c>
      <c r="E20" s="36">
        <v>0.3</v>
      </c>
      <c r="F20" s="36">
        <v>176.59999999999994</v>
      </c>
      <c r="G20" s="35">
        <f t="shared" si="0"/>
        <v>0.59404493887834231</v>
      </c>
      <c r="H20" s="35">
        <f t="shared" si="3"/>
        <v>1.6987542468856177E-3</v>
      </c>
      <c r="I20" s="35">
        <f t="shared" si="1"/>
        <v>0.21447965474054401</v>
      </c>
      <c r="K20" s="5">
        <v>1964</v>
      </c>
      <c r="L20" s="7">
        <v>0.31528877097539953</v>
      </c>
      <c r="M20" s="7">
        <v>0.57297643126197229</v>
      </c>
      <c r="P20">
        <f t="shared" si="4"/>
        <v>1964</v>
      </c>
      <c r="Q20" s="7">
        <f t="shared" si="5"/>
        <v>0.31528877097539953</v>
      </c>
      <c r="R20" s="7">
        <f t="shared" si="6"/>
        <v>0.85946464689295843</v>
      </c>
    </row>
    <row r="21" spans="1:18" x14ac:dyDescent="0.25">
      <c r="A21" s="36">
        <v>1951</v>
      </c>
      <c r="B21" s="36">
        <v>4</v>
      </c>
      <c r="C21" s="35">
        <f t="shared" si="2"/>
        <v>1951.25</v>
      </c>
      <c r="D21" s="37">
        <v>14.475</v>
      </c>
      <c r="E21" s="36">
        <v>63.899999999999991</v>
      </c>
      <c r="F21" s="36">
        <v>104.19999999999997</v>
      </c>
      <c r="G21" s="35">
        <f t="shared" si="0"/>
        <v>0.32238054237388525</v>
      </c>
      <c r="H21" s="35">
        <f t="shared" si="3"/>
        <v>0.61324376199616126</v>
      </c>
      <c r="I21" s="35">
        <f t="shared" si="1"/>
        <v>0.69265548470938443</v>
      </c>
      <c r="K21" s="5">
        <v>1965</v>
      </c>
      <c r="L21" s="7">
        <v>0.36354532931014377</v>
      </c>
      <c r="M21" s="7">
        <v>0.49810412888178107</v>
      </c>
      <c r="P21">
        <f t="shared" si="4"/>
        <v>1965</v>
      </c>
      <c r="Q21" s="7">
        <f t="shared" si="5"/>
        <v>0.36354532931014377</v>
      </c>
      <c r="R21" s="7">
        <f t="shared" si="6"/>
        <v>0.74715619332267158</v>
      </c>
    </row>
    <row r="22" spans="1:18" x14ac:dyDescent="0.25">
      <c r="A22" s="36">
        <v>1951</v>
      </c>
      <c r="B22" s="36">
        <v>5</v>
      </c>
      <c r="C22" s="35">
        <f t="shared" si="2"/>
        <v>1951.3333333333333</v>
      </c>
      <c r="D22" s="37">
        <v>12.67741935483871</v>
      </c>
      <c r="E22" s="36">
        <v>90.3</v>
      </c>
      <c r="F22" s="36">
        <v>62.799999999999969</v>
      </c>
      <c r="G22" s="35">
        <f t="shared" si="0"/>
        <v>0.25845892495956363</v>
      </c>
      <c r="H22" s="35">
        <f t="shared" si="3"/>
        <v>1.25</v>
      </c>
      <c r="I22" s="35">
        <f t="shared" si="1"/>
        <v>0.99874375000000026</v>
      </c>
      <c r="K22" s="5">
        <v>1966</v>
      </c>
      <c r="L22" s="7">
        <v>0.34017289684212454</v>
      </c>
      <c r="M22" s="7">
        <v>0.55216071675614697</v>
      </c>
      <c r="P22">
        <f t="shared" si="4"/>
        <v>1966</v>
      </c>
      <c r="Q22" s="7">
        <f t="shared" si="5"/>
        <v>0.34017289684212454</v>
      </c>
      <c r="R22" s="7">
        <f t="shared" si="6"/>
        <v>0.82824107513422041</v>
      </c>
    </row>
    <row r="23" spans="1:18" x14ac:dyDescent="0.25">
      <c r="A23" s="36">
        <v>1951</v>
      </c>
      <c r="B23" s="36">
        <v>6</v>
      </c>
      <c r="C23" s="35">
        <f t="shared" si="2"/>
        <v>1951.4166666666667</v>
      </c>
      <c r="D23" s="37">
        <v>10.733333333333333</v>
      </c>
      <c r="E23" s="36">
        <v>101.39999999999999</v>
      </c>
      <c r="F23" s="36">
        <v>41.599999999999987</v>
      </c>
      <c r="G23" s="35">
        <f t="shared" si="0"/>
        <v>0.19837977151818936</v>
      </c>
      <c r="H23" s="35">
        <f t="shared" si="3"/>
        <v>1.25</v>
      </c>
      <c r="I23" s="35">
        <f t="shared" si="1"/>
        <v>0.99874375000000026</v>
      </c>
      <c r="K23" s="5">
        <v>1967</v>
      </c>
      <c r="L23" s="7">
        <v>0.3584337421748704</v>
      </c>
      <c r="M23" s="7">
        <v>0.41168005583297557</v>
      </c>
      <c r="P23">
        <f t="shared" si="4"/>
        <v>1967</v>
      </c>
      <c r="Q23" s="7">
        <f t="shared" si="5"/>
        <v>0.3584337421748704</v>
      </c>
      <c r="R23" s="7">
        <f t="shared" si="6"/>
        <v>0.61752008374946332</v>
      </c>
    </row>
    <row r="24" spans="1:18" x14ac:dyDescent="0.25">
      <c r="A24" s="36">
        <v>1951</v>
      </c>
      <c r="B24" s="36">
        <v>7</v>
      </c>
      <c r="C24" s="35">
        <f t="shared" si="2"/>
        <v>1951.5</v>
      </c>
      <c r="D24" s="37">
        <v>9.2741935483870961</v>
      </c>
      <c r="E24" s="36">
        <v>141.20000000000005</v>
      </c>
      <c r="F24" s="36">
        <v>45.600000000000009</v>
      </c>
      <c r="G24" s="35">
        <f t="shared" si="0"/>
        <v>0.15975834918336873</v>
      </c>
      <c r="H24" s="35">
        <f t="shared" si="3"/>
        <v>1.25</v>
      </c>
      <c r="I24" s="35">
        <f t="shared" si="1"/>
        <v>0.99874375000000026</v>
      </c>
      <c r="K24" s="5">
        <v>1968</v>
      </c>
      <c r="L24" s="7">
        <v>0.35932502807833488</v>
      </c>
      <c r="M24" s="7">
        <v>0.62267677434109903</v>
      </c>
      <c r="P24">
        <f t="shared" si="4"/>
        <v>1968</v>
      </c>
      <c r="Q24" s="7">
        <f t="shared" si="5"/>
        <v>0.35932502807833488</v>
      </c>
      <c r="R24" s="7">
        <f t="shared" si="6"/>
        <v>0.93401516151164854</v>
      </c>
    </row>
    <row r="25" spans="1:18" x14ac:dyDescent="0.25">
      <c r="A25" s="36">
        <v>1951</v>
      </c>
      <c r="B25" s="36">
        <v>8</v>
      </c>
      <c r="C25" s="35">
        <f t="shared" si="2"/>
        <v>1951.5833333333333</v>
      </c>
      <c r="D25" s="37">
        <v>8.9516129032258061</v>
      </c>
      <c r="E25" s="36">
        <v>105.89999999999998</v>
      </c>
      <c r="F25" s="36">
        <v>64.800000000000011</v>
      </c>
      <c r="G25" s="35">
        <f t="shared" si="0"/>
        <v>0.15196850527146227</v>
      </c>
      <c r="H25" s="35">
        <f t="shared" si="3"/>
        <v>1.25</v>
      </c>
      <c r="I25" s="35">
        <f t="shared" si="1"/>
        <v>0.99874375000000026</v>
      </c>
      <c r="K25" s="5">
        <v>1969</v>
      </c>
      <c r="L25" s="7">
        <v>0.33351158308736562</v>
      </c>
      <c r="M25" s="7">
        <v>0.53177772508510979</v>
      </c>
      <c r="P25">
        <f t="shared" si="4"/>
        <v>1969</v>
      </c>
      <c r="Q25" s="7">
        <f t="shared" si="5"/>
        <v>0.33351158308736562</v>
      </c>
      <c r="R25" s="7">
        <f t="shared" si="6"/>
        <v>0.79766658762766474</v>
      </c>
    </row>
    <row r="26" spans="1:18" x14ac:dyDescent="0.25">
      <c r="A26" s="36">
        <v>1951</v>
      </c>
      <c r="B26" s="36">
        <v>9</v>
      </c>
      <c r="C26" s="35">
        <f t="shared" si="2"/>
        <v>1951.6666666666667</v>
      </c>
      <c r="D26" s="37">
        <v>12.291666666666666</v>
      </c>
      <c r="E26" s="36">
        <v>17.799999999999997</v>
      </c>
      <c r="F26" s="36">
        <v>91.600000000000009</v>
      </c>
      <c r="G26" s="35">
        <f t="shared" si="0"/>
        <v>0.24576621199935847</v>
      </c>
      <c r="H26" s="35">
        <f t="shared" si="3"/>
        <v>0.19432314410480345</v>
      </c>
      <c r="I26" s="35">
        <f t="shared" si="1"/>
        <v>0.38456697479071711</v>
      </c>
      <c r="K26" s="5">
        <v>1970</v>
      </c>
      <c r="L26" s="7">
        <v>0.33422849837380819</v>
      </c>
      <c r="M26" s="7">
        <v>0.52864264575400133</v>
      </c>
      <c r="P26">
        <f t="shared" si="4"/>
        <v>1970</v>
      </c>
      <c r="Q26" s="7">
        <f t="shared" si="5"/>
        <v>0.33422849837380819</v>
      </c>
      <c r="R26" s="7">
        <f t="shared" si="6"/>
        <v>0.79296396863100194</v>
      </c>
    </row>
    <row r="27" spans="1:18" x14ac:dyDescent="0.25">
      <c r="A27" s="36">
        <v>1951</v>
      </c>
      <c r="B27" s="36">
        <v>10</v>
      </c>
      <c r="C27" s="35">
        <f t="shared" si="2"/>
        <v>1951.75</v>
      </c>
      <c r="D27" s="37">
        <v>14.443548387096774</v>
      </c>
      <c r="E27" s="36">
        <v>91.800000000000011</v>
      </c>
      <c r="F27" s="36">
        <v>140.00000000000006</v>
      </c>
      <c r="G27" s="35">
        <f t="shared" si="0"/>
        <v>0.32119771974575162</v>
      </c>
      <c r="H27" s="35">
        <f t="shared" si="3"/>
        <v>0.65571428571428558</v>
      </c>
      <c r="I27" s="35">
        <f t="shared" si="1"/>
        <v>0.71916135653061208</v>
      </c>
      <c r="K27" s="5">
        <v>1971</v>
      </c>
      <c r="L27" s="7">
        <v>0.35867329480230353</v>
      </c>
      <c r="M27" s="7">
        <v>0.63359917266396071</v>
      </c>
      <c r="P27">
        <f t="shared" si="4"/>
        <v>1971</v>
      </c>
      <c r="Q27" s="7">
        <f t="shared" si="5"/>
        <v>0.35867329480230353</v>
      </c>
      <c r="R27" s="7">
        <f t="shared" si="6"/>
        <v>0.95039875899594106</v>
      </c>
    </row>
    <row r="28" spans="1:18" x14ac:dyDescent="0.25">
      <c r="A28" s="36">
        <v>1951</v>
      </c>
      <c r="B28" s="36">
        <v>11</v>
      </c>
      <c r="C28" s="35">
        <f t="shared" si="2"/>
        <v>1951.8333333333333</v>
      </c>
      <c r="D28" s="37">
        <v>17.366666666666667</v>
      </c>
      <c r="E28" s="36">
        <v>5.2</v>
      </c>
      <c r="F28" s="36">
        <v>189.99999999999994</v>
      </c>
      <c r="G28" s="35">
        <f t="shared" si="0"/>
        <v>0.43941228949314443</v>
      </c>
      <c r="H28" s="35">
        <f t="shared" si="3"/>
        <v>2.7368421052631587E-2</v>
      </c>
      <c r="I28" s="35">
        <f t="shared" si="1"/>
        <v>0.2381801010526316</v>
      </c>
      <c r="K28" s="5">
        <v>1972</v>
      </c>
      <c r="L28" s="7">
        <v>0.35806415871493263</v>
      </c>
      <c r="M28" s="7">
        <v>0.46799914025112743</v>
      </c>
      <c r="P28">
        <f t="shared" si="4"/>
        <v>1972</v>
      </c>
      <c r="Q28" s="7">
        <f t="shared" si="5"/>
        <v>0.35806415871493263</v>
      </c>
      <c r="R28" s="7">
        <f t="shared" si="6"/>
        <v>0.70199871037669115</v>
      </c>
    </row>
    <row r="29" spans="1:18" x14ac:dyDescent="0.25">
      <c r="A29" s="36">
        <v>1951</v>
      </c>
      <c r="B29" s="36">
        <v>12</v>
      </c>
      <c r="C29" s="35">
        <f t="shared" si="2"/>
        <v>1951.9166666666667</v>
      </c>
      <c r="D29" s="37">
        <v>20.774193548387096</v>
      </c>
      <c r="E29" s="36">
        <v>45.9</v>
      </c>
      <c r="F29" s="36">
        <v>233.00000000000006</v>
      </c>
      <c r="G29" s="35">
        <f t="shared" si="0"/>
        <v>0.59077147345725245</v>
      </c>
      <c r="H29" s="35">
        <f t="shared" si="3"/>
        <v>0.19699570815450637</v>
      </c>
      <c r="I29" s="35">
        <f t="shared" si="1"/>
        <v>0.38680090362688568</v>
      </c>
      <c r="K29" s="5">
        <v>1973</v>
      </c>
      <c r="L29" s="7">
        <v>0.37832912111937039</v>
      </c>
      <c r="M29" s="7">
        <v>0.63153508719902518</v>
      </c>
      <c r="P29">
        <f t="shared" si="4"/>
        <v>1973</v>
      </c>
      <c r="Q29" s="7">
        <f t="shared" si="5"/>
        <v>0.37832912111937039</v>
      </c>
      <c r="R29" s="7">
        <f t="shared" si="6"/>
        <v>0.94730263079853771</v>
      </c>
    </row>
    <row r="30" spans="1:18" x14ac:dyDescent="0.25">
      <c r="A30" s="36">
        <v>1952</v>
      </c>
      <c r="B30" s="36">
        <v>1</v>
      </c>
      <c r="C30" s="35">
        <f t="shared" si="2"/>
        <v>1952</v>
      </c>
      <c r="D30" s="37">
        <v>21.467741935483872</v>
      </c>
      <c r="E30" s="36">
        <v>37.800000000000004</v>
      </c>
      <c r="F30" s="36">
        <v>253.80000000000007</v>
      </c>
      <c r="G30" s="35">
        <f t="shared" si="0"/>
        <v>0.62199859387649226</v>
      </c>
      <c r="H30" s="35">
        <f t="shared" si="3"/>
        <v>0.14893617021276592</v>
      </c>
      <c r="I30" s="35">
        <f t="shared" si="1"/>
        <v>0.34610280669986415</v>
      </c>
      <c r="K30" s="5">
        <v>1974</v>
      </c>
      <c r="L30" s="7">
        <v>0.35099360134882018</v>
      </c>
      <c r="M30" s="7">
        <v>0.71761107695170079</v>
      </c>
      <c r="P30">
        <f t="shared" si="4"/>
        <v>1974</v>
      </c>
      <c r="Q30" s="7">
        <f t="shared" si="5"/>
        <v>0.35099360134882018</v>
      </c>
      <c r="R30" s="7">
        <f t="shared" si="6"/>
        <v>1.0764166154275512</v>
      </c>
    </row>
    <row r="31" spans="1:18" x14ac:dyDescent="0.25">
      <c r="A31" s="36">
        <v>1952</v>
      </c>
      <c r="B31" s="36">
        <v>2</v>
      </c>
      <c r="C31" s="35">
        <f t="shared" si="2"/>
        <v>1952.0833333333333</v>
      </c>
      <c r="D31" s="37">
        <v>19.336206896551722</v>
      </c>
      <c r="E31" s="36">
        <v>6.3999999999999995</v>
      </c>
      <c r="F31" s="36">
        <v>220.8</v>
      </c>
      <c r="G31" s="35">
        <f t="shared" si="0"/>
        <v>0.52602053574108554</v>
      </c>
      <c r="H31" s="35">
        <f t="shared" si="3"/>
        <v>2.8985507246376808E-2</v>
      </c>
      <c r="I31" s="35">
        <f t="shared" si="1"/>
        <v>0.23966248687250577</v>
      </c>
      <c r="K31" s="5">
        <v>1975</v>
      </c>
      <c r="L31" s="7">
        <v>0.36476802607225872</v>
      </c>
      <c r="M31" s="7">
        <v>0.57594810102059701</v>
      </c>
      <c r="P31">
        <f t="shared" si="4"/>
        <v>1975</v>
      </c>
      <c r="Q31" s="7">
        <f t="shared" si="5"/>
        <v>0.36476802607225872</v>
      </c>
      <c r="R31" s="7">
        <f t="shared" si="6"/>
        <v>0.86392215153089547</v>
      </c>
    </row>
    <row r="32" spans="1:18" x14ac:dyDescent="0.25">
      <c r="A32" s="36">
        <v>1952</v>
      </c>
      <c r="B32" s="36">
        <v>3</v>
      </c>
      <c r="C32" s="35">
        <f t="shared" si="2"/>
        <v>1952.1666666666667</v>
      </c>
      <c r="D32" s="37">
        <v>20.032258064516128</v>
      </c>
      <c r="E32" s="36">
        <v>2</v>
      </c>
      <c r="F32" s="36">
        <v>176.59999999999994</v>
      </c>
      <c r="G32" s="35">
        <f t="shared" si="0"/>
        <v>0.55730525223458993</v>
      </c>
      <c r="H32" s="35">
        <f t="shared" si="3"/>
        <v>1.1325028312570786E-2</v>
      </c>
      <c r="I32" s="35">
        <f t="shared" si="1"/>
        <v>0.22340472560213112</v>
      </c>
      <c r="K32" s="5">
        <v>1976</v>
      </c>
      <c r="L32" s="7">
        <v>0.3459423800253853</v>
      </c>
      <c r="M32" s="7">
        <v>0.4603491334437142</v>
      </c>
      <c r="P32">
        <f t="shared" si="4"/>
        <v>1976</v>
      </c>
      <c r="Q32" s="7">
        <f t="shared" si="5"/>
        <v>0.3459423800253853</v>
      </c>
      <c r="R32" s="7">
        <f t="shared" si="6"/>
        <v>0.6905237001655713</v>
      </c>
    </row>
    <row r="33" spans="1:18" x14ac:dyDescent="0.25">
      <c r="A33" s="36">
        <v>1952</v>
      </c>
      <c r="B33" s="36">
        <v>4</v>
      </c>
      <c r="C33" s="35">
        <f t="shared" si="2"/>
        <v>1952.25</v>
      </c>
      <c r="D33" s="37">
        <v>13.816666666666666</v>
      </c>
      <c r="E33" s="36">
        <v>49.29999999999999</v>
      </c>
      <c r="F33" s="36">
        <v>104.19999999999997</v>
      </c>
      <c r="G33" s="35">
        <f t="shared" si="0"/>
        <v>0.29808655233471387</v>
      </c>
      <c r="H33" s="35">
        <f t="shared" si="3"/>
        <v>0.47312859884836855</v>
      </c>
      <c r="I33" s="35">
        <f t="shared" si="1"/>
        <v>0.59903636858470166</v>
      </c>
      <c r="K33" s="5">
        <v>1977</v>
      </c>
      <c r="L33" s="7">
        <v>0.36950541325592662</v>
      </c>
      <c r="M33" s="7">
        <v>0.50891454141854764</v>
      </c>
      <c r="P33">
        <f t="shared" si="4"/>
        <v>1977</v>
      </c>
      <c r="Q33" s="7">
        <f t="shared" si="5"/>
        <v>0.36950541325592662</v>
      </c>
      <c r="R33" s="7">
        <f t="shared" si="6"/>
        <v>0.76337181212782146</v>
      </c>
    </row>
    <row r="34" spans="1:18" x14ac:dyDescent="0.25">
      <c r="A34" s="36">
        <v>1952</v>
      </c>
      <c r="B34" s="36">
        <v>5</v>
      </c>
      <c r="C34" s="35">
        <f t="shared" si="2"/>
        <v>1952.3333333333333</v>
      </c>
      <c r="D34" s="37">
        <v>11.85483870967742</v>
      </c>
      <c r="E34" s="36">
        <v>143.49999999999997</v>
      </c>
      <c r="F34" s="36">
        <v>62.799999999999969</v>
      </c>
      <c r="G34" s="35">
        <f t="shared" si="0"/>
        <v>0.23184931705454748</v>
      </c>
      <c r="H34" s="35">
        <f t="shared" si="3"/>
        <v>1.25</v>
      </c>
      <c r="I34" s="35">
        <f t="shared" si="1"/>
        <v>0.99874375000000026</v>
      </c>
      <c r="K34" s="5">
        <v>1978</v>
      </c>
      <c r="L34" s="7">
        <v>0.34769032795499816</v>
      </c>
      <c r="M34" s="7">
        <v>0.59244751332595991</v>
      </c>
      <c r="P34">
        <f t="shared" si="4"/>
        <v>1978</v>
      </c>
      <c r="Q34" s="7">
        <f t="shared" si="5"/>
        <v>0.34769032795499816</v>
      </c>
      <c r="R34" s="7">
        <f t="shared" si="6"/>
        <v>0.88867126998893986</v>
      </c>
    </row>
    <row r="35" spans="1:18" x14ac:dyDescent="0.25">
      <c r="A35" s="36">
        <v>1952</v>
      </c>
      <c r="B35" s="36">
        <v>6</v>
      </c>
      <c r="C35" s="35">
        <f t="shared" si="2"/>
        <v>1952.4166666666667</v>
      </c>
      <c r="D35" s="37">
        <v>10.708333333333334</v>
      </c>
      <c r="E35" s="36">
        <v>127.89999999999999</v>
      </c>
      <c r="F35" s="36">
        <v>41.599999999999987</v>
      </c>
      <c r="G35" s="35">
        <f t="shared" si="0"/>
        <v>0.19767110845418701</v>
      </c>
      <c r="H35" s="35">
        <f t="shared" si="3"/>
        <v>1.25</v>
      </c>
      <c r="I35" s="35">
        <f t="shared" si="1"/>
        <v>0.99874375000000026</v>
      </c>
      <c r="K35" s="5">
        <v>1979</v>
      </c>
      <c r="L35" s="7">
        <v>0.37427423709121371</v>
      </c>
      <c r="M35" s="7">
        <v>0.60649386244605308</v>
      </c>
      <c r="P35">
        <f t="shared" si="4"/>
        <v>1979</v>
      </c>
      <c r="Q35" s="7">
        <f t="shared" si="5"/>
        <v>0.37427423709121371</v>
      </c>
      <c r="R35" s="7">
        <f t="shared" si="6"/>
        <v>0.90974079366907956</v>
      </c>
    </row>
    <row r="36" spans="1:18" x14ac:dyDescent="0.25">
      <c r="A36" s="36">
        <v>1952</v>
      </c>
      <c r="B36" s="36">
        <v>7</v>
      </c>
      <c r="C36" s="35">
        <f t="shared" si="2"/>
        <v>1952.5</v>
      </c>
      <c r="D36" s="37">
        <v>8.387096774193548</v>
      </c>
      <c r="E36" s="36">
        <v>55.199999999999996</v>
      </c>
      <c r="F36" s="36">
        <v>45.600000000000009</v>
      </c>
      <c r="G36" s="35">
        <f t="shared" si="0"/>
        <v>0.13897868375661621</v>
      </c>
      <c r="H36" s="35">
        <f t="shared" si="3"/>
        <v>1.2105263157894735</v>
      </c>
      <c r="I36" s="35">
        <f t="shared" si="1"/>
        <v>0.9854578947368422</v>
      </c>
      <c r="K36" s="5">
        <v>1980</v>
      </c>
      <c r="L36" s="7">
        <v>0.37751590035836435</v>
      </c>
      <c r="M36" s="7">
        <v>0.56235352314754794</v>
      </c>
      <c r="P36">
        <f t="shared" si="4"/>
        <v>1980</v>
      </c>
      <c r="Q36" s="7">
        <f t="shared" si="5"/>
        <v>0.37751590035836435</v>
      </c>
      <c r="R36" s="7">
        <f t="shared" si="6"/>
        <v>0.84353028472132197</v>
      </c>
    </row>
    <row r="37" spans="1:18" x14ac:dyDescent="0.25">
      <c r="A37" s="36">
        <v>1952</v>
      </c>
      <c r="B37" s="36">
        <v>8</v>
      </c>
      <c r="C37" s="35">
        <f t="shared" si="2"/>
        <v>1952.5833333333333</v>
      </c>
      <c r="D37" s="37">
        <v>9.2741935483870961</v>
      </c>
      <c r="E37" s="36">
        <v>44</v>
      </c>
      <c r="F37" s="36">
        <v>64.800000000000011</v>
      </c>
      <c r="G37" s="35">
        <f t="shared" si="0"/>
        <v>0.15975834918336873</v>
      </c>
      <c r="H37" s="35">
        <f t="shared" si="3"/>
        <v>0.67901234567901225</v>
      </c>
      <c r="I37" s="35">
        <f t="shared" si="1"/>
        <v>0.73333194634964172</v>
      </c>
      <c r="K37" s="5">
        <v>1981</v>
      </c>
      <c r="L37" s="7">
        <v>0.38250071412986125</v>
      </c>
      <c r="M37" s="7">
        <v>0.55607148570264686</v>
      </c>
      <c r="P37">
        <f t="shared" si="4"/>
        <v>1981</v>
      </c>
      <c r="Q37" s="7">
        <f t="shared" si="5"/>
        <v>0.38250071412986125</v>
      </c>
      <c r="R37" s="7">
        <f t="shared" si="6"/>
        <v>0.83410722855397035</v>
      </c>
    </row>
    <row r="38" spans="1:18" x14ac:dyDescent="0.25">
      <c r="A38" s="36">
        <v>1952</v>
      </c>
      <c r="B38" s="36">
        <v>9</v>
      </c>
      <c r="C38" s="35">
        <f t="shared" si="2"/>
        <v>1952.6666666666667</v>
      </c>
      <c r="D38" s="37">
        <v>12.083333333333334</v>
      </c>
      <c r="E38" s="36">
        <v>57.099999999999994</v>
      </c>
      <c r="F38" s="36">
        <v>91.600000000000009</v>
      </c>
      <c r="G38" s="35">
        <f t="shared" si="0"/>
        <v>0.23906803873049262</v>
      </c>
      <c r="H38" s="35">
        <f t="shared" si="3"/>
        <v>0.62336244541484709</v>
      </c>
      <c r="I38" s="35">
        <f t="shared" si="1"/>
        <v>0.69904955080471387</v>
      </c>
      <c r="K38" s="5">
        <v>1982</v>
      </c>
      <c r="L38" s="7">
        <v>0.39049976165796108</v>
      </c>
      <c r="M38" s="7">
        <v>0.44687887826001066</v>
      </c>
      <c r="P38">
        <f t="shared" si="4"/>
        <v>1982</v>
      </c>
      <c r="Q38" s="7">
        <f t="shared" si="5"/>
        <v>0.39049976165796108</v>
      </c>
      <c r="R38" s="7">
        <f t="shared" si="6"/>
        <v>0.67031831739001602</v>
      </c>
    </row>
    <row r="39" spans="1:18" x14ac:dyDescent="0.25">
      <c r="A39" s="36">
        <v>1952</v>
      </c>
      <c r="B39" s="36">
        <v>10</v>
      </c>
      <c r="C39" s="35">
        <f t="shared" si="2"/>
        <v>1952.75</v>
      </c>
      <c r="D39" s="37">
        <v>13.564516129032258</v>
      </c>
      <c r="E39" s="36">
        <v>67.999999999999986</v>
      </c>
      <c r="F39" s="36">
        <v>140.00000000000006</v>
      </c>
      <c r="G39" s="35">
        <f t="shared" si="0"/>
        <v>0.28904645725067196</v>
      </c>
      <c r="H39" s="35">
        <f t="shared" si="3"/>
        <v>0.48571428571428543</v>
      </c>
      <c r="I39" s="35">
        <f t="shared" si="1"/>
        <v>0.60783289795918349</v>
      </c>
      <c r="K39" s="5">
        <v>1983</v>
      </c>
      <c r="L39" s="7">
        <v>0.36397871851597374</v>
      </c>
      <c r="M39" s="7">
        <v>0.62938930057923204</v>
      </c>
      <c r="P39">
        <f t="shared" si="4"/>
        <v>1983</v>
      </c>
      <c r="Q39" s="7">
        <f t="shared" si="5"/>
        <v>0.36397871851597374</v>
      </c>
      <c r="R39" s="7">
        <f t="shared" si="6"/>
        <v>0.94408395086884811</v>
      </c>
    </row>
    <row r="40" spans="1:18" x14ac:dyDescent="0.25">
      <c r="A40" s="36">
        <v>1952</v>
      </c>
      <c r="B40" s="36">
        <v>11</v>
      </c>
      <c r="C40" s="35">
        <f t="shared" si="2"/>
        <v>1952.8333333333333</v>
      </c>
      <c r="D40" s="37">
        <v>16.066666666666666</v>
      </c>
      <c r="E40" s="36">
        <v>74.199999999999989</v>
      </c>
      <c r="F40" s="36">
        <v>189.99999999999994</v>
      </c>
      <c r="G40" s="35">
        <f t="shared" si="0"/>
        <v>0.3849258149289414</v>
      </c>
      <c r="H40" s="35">
        <f t="shared" si="3"/>
        <v>0.39052631578947372</v>
      </c>
      <c r="I40" s="35">
        <f t="shared" si="1"/>
        <v>0.53940577473684215</v>
      </c>
      <c r="K40" s="5">
        <v>1984</v>
      </c>
      <c r="L40" s="7">
        <v>0.33755147457094092</v>
      </c>
      <c r="M40" s="7">
        <v>0.52948674156258635</v>
      </c>
      <c r="P40">
        <f t="shared" si="4"/>
        <v>1984</v>
      </c>
      <c r="Q40" s="7">
        <f t="shared" si="5"/>
        <v>0.33755147457094092</v>
      </c>
      <c r="R40" s="7">
        <f t="shared" si="6"/>
        <v>0.79423011234387952</v>
      </c>
    </row>
    <row r="41" spans="1:18" x14ac:dyDescent="0.25">
      <c r="A41" s="36">
        <v>1952</v>
      </c>
      <c r="B41" s="36">
        <v>12</v>
      </c>
      <c r="C41" s="35">
        <f t="shared" si="2"/>
        <v>1952.9166666666667</v>
      </c>
      <c r="D41" s="37">
        <v>18.75</v>
      </c>
      <c r="E41" s="36">
        <v>20.6</v>
      </c>
      <c r="F41" s="36">
        <v>233.00000000000006</v>
      </c>
      <c r="G41" s="35">
        <f t="shared" si="0"/>
        <v>0.49987269549492186</v>
      </c>
      <c r="H41" s="35">
        <f t="shared" si="3"/>
        <v>8.8412017167381965E-2</v>
      </c>
      <c r="I41" s="35">
        <f t="shared" si="1"/>
        <v>0.29326353353349666</v>
      </c>
      <c r="K41" s="5">
        <v>1985</v>
      </c>
      <c r="L41" s="7">
        <v>0.35201104561220237</v>
      </c>
      <c r="M41" s="7">
        <v>0.53732842086549126</v>
      </c>
      <c r="P41">
        <f t="shared" si="4"/>
        <v>1985</v>
      </c>
      <c r="Q41" s="7">
        <f t="shared" si="5"/>
        <v>0.35201104561220237</v>
      </c>
      <c r="R41" s="7">
        <f t="shared" si="6"/>
        <v>0.80599263129823684</v>
      </c>
    </row>
    <row r="42" spans="1:18" x14ac:dyDescent="0.25">
      <c r="A42" s="36">
        <v>1953</v>
      </c>
      <c r="B42" s="36">
        <v>1</v>
      </c>
      <c r="C42" s="35">
        <f t="shared" si="2"/>
        <v>1953</v>
      </c>
      <c r="D42" s="37">
        <v>21.258064516129032</v>
      </c>
      <c r="E42" s="36">
        <v>13.400000000000002</v>
      </c>
      <c r="F42" s="36">
        <v>253.80000000000007</v>
      </c>
      <c r="G42" s="35">
        <f t="shared" si="0"/>
        <v>0.61257363664480169</v>
      </c>
      <c r="H42" s="35">
        <f t="shared" si="3"/>
        <v>5.2797478329393216E-2</v>
      </c>
      <c r="I42" s="35">
        <f t="shared" si="1"/>
        <v>0.26134485255169498</v>
      </c>
      <c r="K42" s="5">
        <v>1986</v>
      </c>
      <c r="L42" s="7">
        <v>0.34066433978912042</v>
      </c>
      <c r="M42" s="7">
        <v>0.5512705380026991</v>
      </c>
      <c r="P42">
        <f t="shared" si="4"/>
        <v>1986</v>
      </c>
      <c r="Q42" s="7">
        <f t="shared" si="5"/>
        <v>0.34066433978912042</v>
      </c>
      <c r="R42" s="7">
        <f t="shared" si="6"/>
        <v>0.8269058070040487</v>
      </c>
    </row>
    <row r="43" spans="1:18" x14ac:dyDescent="0.25">
      <c r="A43" s="36">
        <v>1953</v>
      </c>
      <c r="B43" s="36">
        <v>2</v>
      </c>
      <c r="C43" s="35">
        <f t="shared" si="2"/>
        <v>1953.0833333333333</v>
      </c>
      <c r="D43" s="37">
        <v>21.321428571428573</v>
      </c>
      <c r="E43" s="36">
        <v>4.0999999999999996</v>
      </c>
      <c r="F43" s="36">
        <v>214.4</v>
      </c>
      <c r="G43" s="35">
        <f t="shared" si="0"/>
        <v>0.61542369608411929</v>
      </c>
      <c r="H43" s="35">
        <f t="shared" si="3"/>
        <v>1.9123134328358205E-2</v>
      </c>
      <c r="I43" s="35">
        <f t="shared" si="1"/>
        <v>0.23060200983915546</v>
      </c>
      <c r="K43" s="5">
        <v>1987</v>
      </c>
      <c r="L43" s="7">
        <v>0.34877419089207889</v>
      </c>
      <c r="M43" s="7">
        <v>0.54260979275502441</v>
      </c>
      <c r="P43">
        <f t="shared" si="4"/>
        <v>1987</v>
      </c>
      <c r="Q43" s="7">
        <f t="shared" si="5"/>
        <v>0.34877419089207889</v>
      </c>
      <c r="R43" s="7">
        <f t="shared" si="6"/>
        <v>0.81391468913253662</v>
      </c>
    </row>
    <row r="44" spans="1:18" x14ac:dyDescent="0.25">
      <c r="A44" s="36">
        <v>1953</v>
      </c>
      <c r="B44" s="36">
        <v>3</v>
      </c>
      <c r="C44" s="35">
        <f t="shared" si="2"/>
        <v>1953.1666666666667</v>
      </c>
      <c r="D44" s="37">
        <v>21.112903225806452</v>
      </c>
      <c r="E44" s="36">
        <v>5.8</v>
      </c>
      <c r="F44" s="36">
        <v>176.59999999999994</v>
      </c>
      <c r="G44" s="35">
        <f t="shared" si="0"/>
        <v>0.60603922231887419</v>
      </c>
      <c r="H44" s="35">
        <f t="shared" si="3"/>
        <v>3.2842582106455277E-2</v>
      </c>
      <c r="I44" s="35">
        <f t="shared" si="1"/>
        <v>0.24319317946001548</v>
      </c>
      <c r="K44" s="5">
        <v>1988</v>
      </c>
      <c r="L44" s="7">
        <v>0.38027227209787356</v>
      </c>
      <c r="M44" s="7">
        <v>0.53684700463962542</v>
      </c>
      <c r="P44">
        <f t="shared" si="4"/>
        <v>1988</v>
      </c>
      <c r="Q44" s="7">
        <f t="shared" si="5"/>
        <v>0.38027227209787356</v>
      </c>
      <c r="R44" s="7">
        <f t="shared" si="6"/>
        <v>0.80527050695943814</v>
      </c>
    </row>
    <row r="45" spans="1:18" x14ac:dyDescent="0.25">
      <c r="A45" s="36">
        <v>1953</v>
      </c>
      <c r="B45" s="36">
        <v>4</v>
      </c>
      <c r="C45" s="35">
        <f t="shared" si="2"/>
        <v>1953.25</v>
      </c>
      <c r="D45" s="37">
        <v>17.149999999999999</v>
      </c>
      <c r="E45" s="36">
        <v>27.4</v>
      </c>
      <c r="F45" s="36">
        <v>104.19999999999997</v>
      </c>
      <c r="G45" s="35">
        <f t="shared" si="0"/>
        <v>0.43015145768572433</v>
      </c>
      <c r="H45" s="35">
        <f t="shared" si="3"/>
        <v>0.26295585412667949</v>
      </c>
      <c r="I45" s="35">
        <f t="shared" si="1"/>
        <v>0.44084295408578661</v>
      </c>
      <c r="K45" s="5">
        <v>1989</v>
      </c>
      <c r="L45" s="7">
        <v>0.36371342363851095</v>
      </c>
      <c r="M45" s="7">
        <v>0.56663632570675881</v>
      </c>
      <c r="P45">
        <f t="shared" si="4"/>
        <v>1989</v>
      </c>
      <c r="Q45" s="7">
        <f t="shared" si="5"/>
        <v>0.36371342363851095</v>
      </c>
      <c r="R45" s="7">
        <f t="shared" si="6"/>
        <v>0.84995448856013822</v>
      </c>
    </row>
    <row r="46" spans="1:18" x14ac:dyDescent="0.25">
      <c r="A46" s="36">
        <v>1953</v>
      </c>
      <c r="B46" s="36">
        <v>5</v>
      </c>
      <c r="C46" s="35">
        <f t="shared" si="2"/>
        <v>1953.3333333333333</v>
      </c>
      <c r="D46" s="37">
        <v>12.629032258064516</v>
      </c>
      <c r="E46" s="36">
        <v>40.599999999999994</v>
      </c>
      <c r="F46" s="36">
        <v>62.799999999999969</v>
      </c>
      <c r="G46" s="35">
        <f t="shared" si="0"/>
        <v>0.25684627893191786</v>
      </c>
      <c r="H46" s="35">
        <f t="shared" si="3"/>
        <v>0.64649681528662439</v>
      </c>
      <c r="I46" s="35">
        <f t="shared" si="1"/>
        <v>0.71348268996713871</v>
      </c>
      <c r="K46" s="5">
        <v>1990</v>
      </c>
      <c r="L46" s="7">
        <v>0.37757280951754768</v>
      </c>
      <c r="M46" s="7">
        <v>0.48858709931528627</v>
      </c>
      <c r="P46">
        <f t="shared" si="4"/>
        <v>1990</v>
      </c>
      <c r="Q46" s="7">
        <f t="shared" si="5"/>
        <v>0.37757280951754768</v>
      </c>
      <c r="R46" s="7">
        <f t="shared" si="6"/>
        <v>0.73288064897292937</v>
      </c>
    </row>
    <row r="47" spans="1:18" x14ac:dyDescent="0.25">
      <c r="A47" s="36">
        <v>1953</v>
      </c>
      <c r="B47" s="36">
        <v>6</v>
      </c>
      <c r="C47" s="35">
        <f t="shared" si="2"/>
        <v>1953.4166666666667</v>
      </c>
      <c r="D47" s="37">
        <v>10.625</v>
      </c>
      <c r="E47" s="36">
        <v>74.499999999999986</v>
      </c>
      <c r="F47" s="36">
        <v>41.599999999999987</v>
      </c>
      <c r="G47" s="35">
        <f t="shared" si="0"/>
        <v>0.19532073141726397</v>
      </c>
      <c r="H47" s="35">
        <f t="shared" si="3"/>
        <v>1.25</v>
      </c>
      <c r="I47" s="35">
        <f t="shared" si="1"/>
        <v>0.99874375000000026</v>
      </c>
      <c r="K47" s="5">
        <v>1991</v>
      </c>
      <c r="L47" s="7">
        <v>0.37145522439405321</v>
      </c>
      <c r="M47" s="7">
        <v>0.51130234414058073</v>
      </c>
      <c r="P47">
        <f t="shared" si="4"/>
        <v>1991</v>
      </c>
      <c r="Q47" s="7">
        <f t="shared" si="5"/>
        <v>0.37145522439405321</v>
      </c>
      <c r="R47" s="7">
        <f t="shared" si="6"/>
        <v>0.76695351621087116</v>
      </c>
    </row>
    <row r="48" spans="1:18" x14ac:dyDescent="0.25">
      <c r="A48" s="36">
        <v>1953</v>
      </c>
      <c r="B48" s="36">
        <v>7</v>
      </c>
      <c r="C48" s="35">
        <f t="shared" si="2"/>
        <v>1953.5</v>
      </c>
      <c r="D48" s="37">
        <v>9.5241935483870961</v>
      </c>
      <c r="E48" s="36">
        <v>75.2</v>
      </c>
      <c r="F48" s="36">
        <v>45.600000000000009</v>
      </c>
      <c r="G48" s="35">
        <f t="shared" si="0"/>
        <v>0.16598078817871162</v>
      </c>
      <c r="H48" s="35">
        <f t="shared" si="3"/>
        <v>1.25</v>
      </c>
      <c r="I48" s="35">
        <f t="shared" si="1"/>
        <v>0.99874375000000026</v>
      </c>
      <c r="K48" s="5">
        <v>1992</v>
      </c>
      <c r="L48" s="7">
        <v>0.3329292244491231</v>
      </c>
      <c r="M48" s="7">
        <v>0.71658689959992683</v>
      </c>
      <c r="P48">
        <f t="shared" si="4"/>
        <v>1992</v>
      </c>
      <c r="Q48" s="7">
        <f t="shared" si="5"/>
        <v>0.3329292244491231</v>
      </c>
      <c r="R48" s="7">
        <f t="shared" si="6"/>
        <v>1.0748803493998902</v>
      </c>
    </row>
    <row r="49" spans="1:18" x14ac:dyDescent="0.25">
      <c r="A49" s="36">
        <v>1953</v>
      </c>
      <c r="B49" s="36">
        <v>8</v>
      </c>
      <c r="C49" s="35">
        <f t="shared" si="2"/>
        <v>1953.5833333333333</v>
      </c>
      <c r="D49" s="37">
        <v>9.306451612903226</v>
      </c>
      <c r="E49" s="36">
        <v>83.399999999999991</v>
      </c>
      <c r="F49" s="36">
        <v>64.800000000000011</v>
      </c>
      <c r="G49" s="35">
        <f t="shared" si="0"/>
        <v>0.16055212966328869</v>
      </c>
      <c r="H49" s="35">
        <f t="shared" si="3"/>
        <v>1.25</v>
      </c>
      <c r="I49" s="35">
        <f t="shared" si="1"/>
        <v>0.99874375000000026</v>
      </c>
      <c r="K49" s="5">
        <v>1993</v>
      </c>
      <c r="L49" s="7">
        <v>0.36568209253763567</v>
      </c>
      <c r="M49" s="7">
        <v>0.49843195085246633</v>
      </c>
      <c r="P49">
        <f t="shared" si="4"/>
        <v>1993</v>
      </c>
      <c r="Q49" s="7">
        <f t="shared" si="5"/>
        <v>0.36568209253763567</v>
      </c>
      <c r="R49" s="7">
        <f t="shared" si="6"/>
        <v>0.74764792627869947</v>
      </c>
    </row>
    <row r="50" spans="1:18" x14ac:dyDescent="0.25">
      <c r="A50" s="36">
        <v>1953</v>
      </c>
      <c r="B50" s="36">
        <v>9</v>
      </c>
      <c r="C50" s="35">
        <f t="shared" si="2"/>
        <v>1953.6666666666667</v>
      </c>
      <c r="D50" s="37">
        <v>11.591666666666667</v>
      </c>
      <c r="E50" s="36">
        <v>73.699999999999974</v>
      </c>
      <c r="F50" s="36">
        <v>91.600000000000009</v>
      </c>
      <c r="G50" s="35">
        <f t="shared" si="0"/>
        <v>0.22370167967707882</v>
      </c>
      <c r="H50" s="35">
        <f t="shared" si="3"/>
        <v>0.80458515283842758</v>
      </c>
      <c r="I50" s="35">
        <f t="shared" si="1"/>
        <v>0.80519825887664209</v>
      </c>
      <c r="K50" s="5">
        <v>1994</v>
      </c>
      <c r="L50" s="7">
        <v>0.35854425882530938</v>
      </c>
      <c r="M50" s="7">
        <v>0.42146117623980217</v>
      </c>
      <c r="P50">
        <f t="shared" si="4"/>
        <v>1994</v>
      </c>
      <c r="Q50" s="7">
        <f t="shared" si="5"/>
        <v>0.35854425882530938</v>
      </c>
      <c r="R50" s="7">
        <f t="shared" si="6"/>
        <v>0.63219176435970326</v>
      </c>
    </row>
    <row r="51" spans="1:18" x14ac:dyDescent="0.25">
      <c r="A51" s="36">
        <v>1953</v>
      </c>
      <c r="B51" s="36">
        <v>10</v>
      </c>
      <c r="C51" s="35">
        <f t="shared" si="2"/>
        <v>1953.75</v>
      </c>
      <c r="D51" s="37">
        <v>14.169354838709678</v>
      </c>
      <c r="E51" s="36">
        <v>55.099999999999994</v>
      </c>
      <c r="F51" s="36">
        <v>140.00000000000006</v>
      </c>
      <c r="G51" s="35">
        <f t="shared" si="0"/>
        <v>0.31097924774042873</v>
      </c>
      <c r="H51" s="35">
        <f t="shared" si="3"/>
        <v>0.39357142857142835</v>
      </c>
      <c r="I51" s="35">
        <f t="shared" si="1"/>
        <v>0.5416624993367346</v>
      </c>
      <c r="K51" s="5">
        <v>1995</v>
      </c>
      <c r="L51" s="7">
        <v>0.35268719790352204</v>
      </c>
      <c r="M51" s="7">
        <v>0.51820443744370892</v>
      </c>
      <c r="P51">
        <f t="shared" si="4"/>
        <v>1995</v>
      </c>
      <c r="Q51" s="7">
        <f t="shared" si="5"/>
        <v>0.35268719790352204</v>
      </c>
      <c r="R51" s="7">
        <f t="shared" si="6"/>
        <v>0.77730665616556338</v>
      </c>
    </row>
    <row r="52" spans="1:18" x14ac:dyDescent="0.25">
      <c r="A52" s="36">
        <v>1953</v>
      </c>
      <c r="B52" s="36">
        <v>11</v>
      </c>
      <c r="C52" s="35">
        <f t="shared" si="2"/>
        <v>1953.8333333333333</v>
      </c>
      <c r="D52" s="37">
        <v>16.591666666666665</v>
      </c>
      <c r="E52" s="36">
        <v>24.6</v>
      </c>
      <c r="F52" s="36">
        <v>189.99999999999994</v>
      </c>
      <c r="G52" s="35">
        <f t="shared" si="0"/>
        <v>0.40660552085094476</v>
      </c>
      <c r="H52" s="35">
        <f t="shared" si="3"/>
        <v>0.12947368421052635</v>
      </c>
      <c r="I52" s="35">
        <f t="shared" si="1"/>
        <v>0.32930435157894739</v>
      </c>
      <c r="K52" s="5">
        <v>1996</v>
      </c>
      <c r="L52" s="7">
        <v>0.34478482020430995</v>
      </c>
      <c r="M52" s="7">
        <v>0.52867106434955147</v>
      </c>
      <c r="P52">
        <f t="shared" si="4"/>
        <v>1996</v>
      </c>
      <c r="Q52" s="7">
        <f t="shared" si="5"/>
        <v>0.34478482020430995</v>
      </c>
      <c r="R52" s="7">
        <f t="shared" si="6"/>
        <v>0.79300659652432715</v>
      </c>
    </row>
    <row r="53" spans="1:18" x14ac:dyDescent="0.25">
      <c r="A53" s="36">
        <v>1953</v>
      </c>
      <c r="B53" s="36">
        <v>12</v>
      </c>
      <c r="C53" s="35">
        <f t="shared" si="2"/>
        <v>1953.9166666666667</v>
      </c>
      <c r="D53" s="37">
        <v>19.306451612903224</v>
      </c>
      <c r="E53" s="36">
        <v>45.699999999999996</v>
      </c>
      <c r="F53" s="36">
        <v>233.00000000000006</v>
      </c>
      <c r="G53" s="35">
        <f t="shared" si="0"/>
        <v>0.52468800251163095</v>
      </c>
      <c r="H53" s="35">
        <f t="shared" si="3"/>
        <v>0.19613733905579392</v>
      </c>
      <c r="I53" s="35">
        <f t="shared" si="1"/>
        <v>0.38608379032584861</v>
      </c>
      <c r="K53" s="5">
        <v>1997</v>
      </c>
      <c r="L53" s="7">
        <v>0.36314777931265135</v>
      </c>
      <c r="M53" s="7">
        <v>0.52189645944414254</v>
      </c>
      <c r="P53">
        <f t="shared" si="4"/>
        <v>1997</v>
      </c>
      <c r="Q53" s="7">
        <f t="shared" si="5"/>
        <v>0.36314777931265135</v>
      </c>
      <c r="R53" s="7">
        <f t="shared" si="6"/>
        <v>0.78284468916621375</v>
      </c>
    </row>
    <row r="54" spans="1:18" x14ac:dyDescent="0.25">
      <c r="A54" s="36">
        <v>1954</v>
      </c>
      <c r="B54" s="36">
        <v>1</v>
      </c>
      <c r="C54" s="35">
        <f t="shared" si="2"/>
        <v>1954</v>
      </c>
      <c r="D54" s="37">
        <v>22.161290322580644</v>
      </c>
      <c r="E54" s="36">
        <v>28.5</v>
      </c>
      <c r="F54" s="36">
        <v>253.80000000000007</v>
      </c>
      <c r="G54" s="35">
        <f t="shared" si="0"/>
        <v>0.65300454526970853</v>
      </c>
      <c r="H54" s="35">
        <f t="shared" si="3"/>
        <v>0.11229314420803779</v>
      </c>
      <c r="I54" s="35">
        <f t="shared" si="1"/>
        <v>0.31432357932476013</v>
      </c>
      <c r="K54" s="5">
        <v>1998</v>
      </c>
      <c r="L54" s="7">
        <v>0.35230933624532718</v>
      </c>
      <c r="M54" s="7">
        <v>0.53735236530480635</v>
      </c>
      <c r="P54">
        <f t="shared" si="4"/>
        <v>1998</v>
      </c>
      <c r="Q54" s="7">
        <f t="shared" si="5"/>
        <v>0.35230933624532718</v>
      </c>
      <c r="R54" s="7">
        <f t="shared" si="6"/>
        <v>0.80602854795720957</v>
      </c>
    </row>
    <row r="55" spans="1:18" x14ac:dyDescent="0.25">
      <c r="A55" s="36">
        <v>1954</v>
      </c>
      <c r="B55" s="36">
        <v>2</v>
      </c>
      <c r="C55" s="35">
        <f t="shared" si="2"/>
        <v>1954.0833333333333</v>
      </c>
      <c r="D55" s="37">
        <v>18.642857142857142</v>
      </c>
      <c r="E55" s="36">
        <v>0.3</v>
      </c>
      <c r="F55" s="36">
        <v>214.4</v>
      </c>
      <c r="G55" s="35">
        <f t="shared" si="0"/>
        <v>0.49512089808928761</v>
      </c>
      <c r="H55" s="35">
        <f t="shared" si="3"/>
        <v>1.3992537313432835E-3</v>
      </c>
      <c r="I55" s="35">
        <f t="shared" si="1"/>
        <v>0.21420125330234324</v>
      </c>
      <c r="K55" s="5">
        <v>1999</v>
      </c>
      <c r="L55" s="7">
        <v>0.37730605842151466</v>
      </c>
      <c r="M55" s="7">
        <v>0.51395868325911342</v>
      </c>
      <c r="P55">
        <f t="shared" si="4"/>
        <v>1999</v>
      </c>
      <c r="Q55" s="7">
        <f t="shared" si="5"/>
        <v>0.37730605842151466</v>
      </c>
      <c r="R55" s="7">
        <f t="shared" si="6"/>
        <v>0.77093802488867014</v>
      </c>
    </row>
    <row r="56" spans="1:18" x14ac:dyDescent="0.25">
      <c r="A56" s="36">
        <v>1954</v>
      </c>
      <c r="B56" s="36">
        <v>3</v>
      </c>
      <c r="C56" s="35">
        <f t="shared" si="2"/>
        <v>1954.1666666666667</v>
      </c>
      <c r="D56" s="37">
        <v>17.806451612903224</v>
      </c>
      <c r="E56" s="36">
        <v>14</v>
      </c>
      <c r="F56" s="36">
        <v>176.59999999999994</v>
      </c>
      <c r="G56" s="35">
        <f t="shared" si="0"/>
        <v>0.45840113793354964</v>
      </c>
      <c r="H56" s="35">
        <f t="shared" si="3"/>
        <v>7.9275198187995499E-2</v>
      </c>
      <c r="I56" s="35">
        <f t="shared" si="1"/>
        <v>0.28513325325867112</v>
      </c>
      <c r="K56" s="5">
        <v>2000</v>
      </c>
      <c r="L56" s="7">
        <v>0.38768123119558534</v>
      </c>
      <c r="M56" s="7">
        <v>0.58713955938324669</v>
      </c>
      <c r="P56">
        <f t="shared" si="4"/>
        <v>2000</v>
      </c>
      <c r="Q56" s="7">
        <f t="shared" si="5"/>
        <v>0.38768123119558534</v>
      </c>
      <c r="R56" s="7">
        <f t="shared" si="6"/>
        <v>0.88070933907487003</v>
      </c>
    </row>
    <row r="57" spans="1:18" x14ac:dyDescent="0.25">
      <c r="A57" s="36">
        <v>1954</v>
      </c>
      <c r="B57" s="36">
        <v>4</v>
      </c>
      <c r="C57" s="35">
        <f t="shared" si="2"/>
        <v>1954.25</v>
      </c>
      <c r="D57" s="37">
        <v>16.408333333333335</v>
      </c>
      <c r="E57" s="36">
        <v>86.699999999999989</v>
      </c>
      <c r="F57" s="36">
        <v>104.19999999999997</v>
      </c>
      <c r="G57" s="35">
        <f t="shared" si="0"/>
        <v>0.39898157555864944</v>
      </c>
      <c r="H57" s="35">
        <f t="shared" si="3"/>
        <v>0.83205374280230338</v>
      </c>
      <c r="I57" s="35">
        <f t="shared" si="1"/>
        <v>0.81990436605008088</v>
      </c>
      <c r="K57" s="5">
        <v>2001</v>
      </c>
      <c r="L57" s="7">
        <v>0.3686170126895611</v>
      </c>
      <c r="M57" s="7">
        <v>0.59039745078527262</v>
      </c>
      <c r="P57">
        <f t="shared" si="4"/>
        <v>2001</v>
      </c>
      <c r="Q57" s="7">
        <f t="shared" si="5"/>
        <v>0.3686170126895611</v>
      </c>
      <c r="R57" s="7">
        <f t="shared" si="6"/>
        <v>0.88559617617790898</v>
      </c>
    </row>
    <row r="58" spans="1:18" x14ac:dyDescent="0.25">
      <c r="A58" s="36">
        <v>1954</v>
      </c>
      <c r="B58" s="36">
        <v>5</v>
      </c>
      <c r="C58" s="35">
        <f t="shared" si="2"/>
        <v>1954.3333333333333</v>
      </c>
      <c r="D58" s="37">
        <v>12.806451612903226</v>
      </c>
      <c r="E58" s="36">
        <v>18.900000000000002</v>
      </c>
      <c r="F58" s="36">
        <v>62.799999999999969</v>
      </c>
      <c r="G58" s="35">
        <f t="shared" si="0"/>
        <v>0.26278788710390061</v>
      </c>
      <c r="H58" s="35">
        <f t="shared" si="3"/>
        <v>0.30095541401273906</v>
      </c>
      <c r="I58" s="35">
        <f t="shared" si="1"/>
        <v>0.47102327655280146</v>
      </c>
      <c r="K58" s="5">
        <v>2002</v>
      </c>
      <c r="L58" s="7">
        <v>0.36615614429661919</v>
      </c>
      <c r="M58" s="7">
        <v>0.46741442671709005</v>
      </c>
      <c r="P58">
        <f t="shared" si="4"/>
        <v>2002</v>
      </c>
      <c r="Q58" s="7">
        <f t="shared" si="5"/>
        <v>0.36615614429661919</v>
      </c>
      <c r="R58" s="7">
        <f t="shared" si="6"/>
        <v>0.70112164007563504</v>
      </c>
    </row>
    <row r="59" spans="1:18" x14ac:dyDescent="0.25">
      <c r="A59" s="36">
        <v>1954</v>
      </c>
      <c r="B59" s="36">
        <v>6</v>
      </c>
      <c r="C59" s="35">
        <f t="shared" si="2"/>
        <v>1954.4166666666667</v>
      </c>
      <c r="D59" s="37">
        <v>9.9499999999999993</v>
      </c>
      <c r="E59" s="36">
        <v>44.699999999999989</v>
      </c>
      <c r="F59" s="36">
        <v>41.599999999999987</v>
      </c>
      <c r="G59" s="35">
        <f t="shared" si="0"/>
        <v>0.17695374608741768</v>
      </c>
      <c r="H59" s="35">
        <f t="shared" si="3"/>
        <v>1.0745192307692308</v>
      </c>
      <c r="I59" s="35">
        <f t="shared" si="1"/>
        <v>0.93392229278383876</v>
      </c>
      <c r="K59" s="5">
        <v>2003</v>
      </c>
      <c r="L59" s="7">
        <v>0.36901652671662233</v>
      </c>
      <c r="M59" s="7">
        <v>0.57375976555492858</v>
      </c>
      <c r="P59">
        <f t="shared" si="4"/>
        <v>2003</v>
      </c>
      <c r="Q59" s="7">
        <f t="shared" si="5"/>
        <v>0.36901652671662233</v>
      </c>
      <c r="R59" s="7">
        <f t="shared" si="6"/>
        <v>0.86063964833239281</v>
      </c>
    </row>
    <row r="60" spans="1:18" x14ac:dyDescent="0.25">
      <c r="A60" s="36">
        <v>1954</v>
      </c>
      <c r="B60" s="36">
        <v>7</v>
      </c>
      <c r="C60" s="35">
        <f t="shared" si="2"/>
        <v>1954.5</v>
      </c>
      <c r="D60" s="37">
        <v>9.5161290322580641</v>
      </c>
      <c r="E60" s="36">
        <v>59.7</v>
      </c>
      <c r="F60" s="36">
        <v>45.600000000000009</v>
      </c>
      <c r="G60" s="35">
        <f t="shared" si="0"/>
        <v>0.16577752921841749</v>
      </c>
      <c r="H60" s="35">
        <f t="shared" si="3"/>
        <v>1.25</v>
      </c>
      <c r="I60" s="35">
        <f t="shared" si="1"/>
        <v>0.99874375000000026</v>
      </c>
      <c r="K60" s="5">
        <v>2004</v>
      </c>
      <c r="L60" s="7">
        <v>0.36414406593840093</v>
      </c>
      <c r="M60" s="7">
        <v>0.55131009530474839</v>
      </c>
      <c r="P60">
        <f t="shared" si="4"/>
        <v>2004</v>
      </c>
      <c r="Q60" s="7">
        <f t="shared" si="5"/>
        <v>0.36414406593840093</v>
      </c>
      <c r="R60" s="7">
        <f t="shared" si="6"/>
        <v>0.82696514295712253</v>
      </c>
    </row>
    <row r="61" spans="1:18" x14ac:dyDescent="0.25">
      <c r="A61" s="36">
        <v>1954</v>
      </c>
      <c r="B61" s="36">
        <v>8</v>
      </c>
      <c r="C61" s="35">
        <f t="shared" si="2"/>
        <v>1954.5833333333333</v>
      </c>
      <c r="D61" s="37">
        <v>10.225806451612904</v>
      </c>
      <c r="E61" s="36">
        <v>29.8</v>
      </c>
      <c r="F61" s="36">
        <v>64.800000000000011</v>
      </c>
      <c r="G61" s="35">
        <f t="shared" si="0"/>
        <v>0.18431423044317133</v>
      </c>
      <c r="H61" s="35">
        <f t="shared" si="3"/>
        <v>0.45987654320987648</v>
      </c>
      <c r="I61" s="35">
        <f t="shared" si="1"/>
        <v>0.58969147138393541</v>
      </c>
      <c r="K61" s="5">
        <v>2005</v>
      </c>
      <c r="L61" s="7">
        <v>0.37421542909209243</v>
      </c>
      <c r="M61" s="7">
        <v>0.57323089426936835</v>
      </c>
      <c r="P61">
        <f t="shared" si="4"/>
        <v>2005</v>
      </c>
      <c r="Q61" s="7">
        <f t="shared" si="5"/>
        <v>0.37421542909209243</v>
      </c>
      <c r="R61" s="7">
        <f t="shared" si="6"/>
        <v>0.85984634140405247</v>
      </c>
    </row>
    <row r="62" spans="1:18" x14ac:dyDescent="0.25">
      <c r="A62" s="36">
        <v>1954</v>
      </c>
      <c r="B62" s="36">
        <v>9</v>
      </c>
      <c r="C62" s="35">
        <f t="shared" si="2"/>
        <v>1954.6666666666667</v>
      </c>
      <c r="D62" s="37">
        <v>12.191666666666666</v>
      </c>
      <c r="E62" s="36">
        <v>22.6</v>
      </c>
      <c r="F62" s="36">
        <v>91.600000000000009</v>
      </c>
      <c r="G62" s="35">
        <f t="shared" si="0"/>
        <v>0.2425372835066211</v>
      </c>
      <c r="H62" s="35">
        <f t="shared" si="3"/>
        <v>0.24672489082969432</v>
      </c>
      <c r="I62" s="35">
        <f t="shared" si="1"/>
        <v>0.42773946959440134</v>
      </c>
      <c r="K62" s="5">
        <v>2006</v>
      </c>
      <c r="L62" s="7">
        <v>0.37345748185400079</v>
      </c>
      <c r="M62" s="7">
        <v>0.47078143242167586</v>
      </c>
      <c r="P62">
        <f t="shared" si="4"/>
        <v>2006</v>
      </c>
      <c r="Q62" s="7">
        <f t="shared" si="5"/>
        <v>0.37345748185400079</v>
      </c>
      <c r="R62" s="7">
        <f t="shared" si="6"/>
        <v>0.70617214863251376</v>
      </c>
    </row>
    <row r="63" spans="1:18" x14ac:dyDescent="0.25">
      <c r="A63" s="36">
        <v>1954</v>
      </c>
      <c r="B63" s="36">
        <v>10</v>
      </c>
      <c r="C63" s="35">
        <f t="shared" si="2"/>
        <v>1954.75</v>
      </c>
      <c r="D63" s="37">
        <v>15.10483870967742</v>
      </c>
      <c r="E63" s="36">
        <v>75.899999999999991</v>
      </c>
      <c r="F63" s="36">
        <v>140.00000000000006</v>
      </c>
      <c r="G63" s="35">
        <f t="shared" si="0"/>
        <v>0.34651683688990637</v>
      </c>
      <c r="H63" s="35">
        <f t="shared" si="3"/>
        <v>0.54214285714285682</v>
      </c>
      <c r="I63" s="35">
        <f t="shared" si="1"/>
        <v>0.64633287484693858</v>
      </c>
      <c r="K63" s="5">
        <v>2007</v>
      </c>
      <c r="L63" s="7">
        <v>0.40706126672507015</v>
      </c>
      <c r="M63" s="7">
        <v>0.48824053521732608</v>
      </c>
      <c r="P63">
        <f t="shared" si="4"/>
        <v>2007</v>
      </c>
      <c r="Q63" s="7">
        <f t="shared" si="5"/>
        <v>0.40706126672507015</v>
      </c>
      <c r="R63" s="7">
        <f t="shared" si="6"/>
        <v>0.73236080282598914</v>
      </c>
    </row>
    <row r="64" spans="1:18" x14ac:dyDescent="0.25">
      <c r="A64" s="36">
        <v>1954</v>
      </c>
      <c r="B64" s="36">
        <v>11</v>
      </c>
      <c r="C64" s="35">
        <f t="shared" si="2"/>
        <v>1954.8333333333333</v>
      </c>
      <c r="D64" s="37">
        <v>17.55</v>
      </c>
      <c r="E64" s="36">
        <v>16.799999999999997</v>
      </c>
      <c r="F64" s="36">
        <v>189.99999999999994</v>
      </c>
      <c r="G64" s="35">
        <f t="shared" si="0"/>
        <v>0.44729816902048369</v>
      </c>
      <c r="H64" s="35">
        <f t="shared" si="3"/>
        <v>8.8421052631578956E-2</v>
      </c>
      <c r="I64" s="35">
        <f t="shared" si="1"/>
        <v>0.29327155368421054</v>
      </c>
      <c r="K64" s="5">
        <v>2008</v>
      </c>
      <c r="L64" s="7">
        <v>0.36826154213884416</v>
      </c>
      <c r="M64" s="7">
        <v>0.53031123962164062</v>
      </c>
      <c r="P64">
        <f t="shared" si="4"/>
        <v>2008</v>
      </c>
      <c r="Q64" s="7">
        <f t="shared" si="5"/>
        <v>0.36826154213884416</v>
      </c>
      <c r="R64" s="7">
        <f t="shared" si="6"/>
        <v>0.79546685943246098</v>
      </c>
    </row>
    <row r="65" spans="1:18" x14ac:dyDescent="0.25">
      <c r="A65" s="36">
        <v>1954</v>
      </c>
      <c r="B65" s="36">
        <v>12</v>
      </c>
      <c r="C65" s="35">
        <f t="shared" si="2"/>
        <v>1954.9166666666667</v>
      </c>
      <c r="D65" s="37">
        <v>21.193548387096776</v>
      </c>
      <c r="E65" s="36">
        <v>34.800000000000004</v>
      </c>
      <c r="F65" s="36">
        <v>233.00000000000006</v>
      </c>
      <c r="G65" s="35">
        <f t="shared" si="0"/>
        <v>0.60967028974362636</v>
      </c>
      <c r="H65" s="35">
        <f t="shared" si="3"/>
        <v>0.14935622317596564</v>
      </c>
      <c r="I65" s="35">
        <f t="shared" si="1"/>
        <v>0.34646334741844576</v>
      </c>
      <c r="K65" s="5">
        <v>2009</v>
      </c>
      <c r="L65" s="7">
        <v>0.39880350385364743</v>
      </c>
      <c r="M65" s="7">
        <v>0.55893757879099171</v>
      </c>
      <c r="P65">
        <f t="shared" si="4"/>
        <v>2009</v>
      </c>
      <c r="Q65" s="7">
        <f t="shared" si="5"/>
        <v>0.39880350385364743</v>
      </c>
      <c r="R65" s="7">
        <f t="shared" si="6"/>
        <v>0.83840636818648751</v>
      </c>
    </row>
    <row r="66" spans="1:18" x14ac:dyDescent="0.25">
      <c r="A66" s="36">
        <v>1955</v>
      </c>
      <c r="B66" s="36">
        <v>1</v>
      </c>
      <c r="C66" s="35">
        <f t="shared" si="2"/>
        <v>1955</v>
      </c>
      <c r="D66" s="37">
        <v>22.758064516129032</v>
      </c>
      <c r="E66" s="36">
        <v>5.6</v>
      </c>
      <c r="F66" s="36">
        <v>253.80000000000007</v>
      </c>
      <c r="G66" s="35">
        <f t="shared" si="0"/>
        <v>0.67938063491706635</v>
      </c>
      <c r="H66" s="35">
        <f t="shared" si="3"/>
        <v>2.2064617809298654E-2</v>
      </c>
      <c r="I66" s="35">
        <f t="shared" si="1"/>
        <v>0.23330923768024686</v>
      </c>
      <c r="K66" s="5">
        <v>2010</v>
      </c>
      <c r="L66" s="7">
        <v>0.37311542531287939</v>
      </c>
      <c r="M66" s="7">
        <v>0.61091439707005557</v>
      </c>
      <c r="P66">
        <f t="shared" si="4"/>
        <v>2010</v>
      </c>
      <c r="Q66" s="7">
        <f t="shared" si="5"/>
        <v>0.37311542531287939</v>
      </c>
      <c r="R66" s="7">
        <f t="shared" si="6"/>
        <v>0.9163715956050833</v>
      </c>
    </row>
    <row r="67" spans="1:18" x14ac:dyDescent="0.25">
      <c r="A67" s="36">
        <v>1955</v>
      </c>
      <c r="B67" s="36">
        <v>2</v>
      </c>
      <c r="C67" s="35">
        <f t="shared" si="2"/>
        <v>1955.0833333333333</v>
      </c>
      <c r="D67" s="37">
        <v>22.857142857142858</v>
      </c>
      <c r="E67" s="36">
        <v>56.4</v>
      </c>
      <c r="F67" s="36">
        <v>214.4</v>
      </c>
      <c r="G67" s="35">
        <f t="shared" si="0"/>
        <v>0.68372452223992353</v>
      </c>
      <c r="H67" s="35">
        <f t="shared" si="3"/>
        <v>0.26305970149253732</v>
      </c>
      <c r="I67" s="35">
        <f t="shared" si="1"/>
        <v>0.44092638219815106</v>
      </c>
      <c r="K67" s="5">
        <v>2011</v>
      </c>
      <c r="L67" s="7">
        <v>0.37654264083136324</v>
      </c>
      <c r="M67" s="7">
        <v>0.6187845288515289</v>
      </c>
      <c r="P67">
        <f t="shared" si="4"/>
        <v>2011</v>
      </c>
      <c r="Q67" s="7">
        <f t="shared" si="5"/>
        <v>0.37654264083136324</v>
      </c>
      <c r="R67" s="7">
        <f t="shared" si="6"/>
        <v>0.9281767932772933</v>
      </c>
    </row>
    <row r="68" spans="1:18" x14ac:dyDescent="0.25">
      <c r="A68" s="36">
        <v>1955</v>
      </c>
      <c r="B68" s="36">
        <v>3</v>
      </c>
      <c r="C68" s="35">
        <f t="shared" si="2"/>
        <v>1955.1666666666667</v>
      </c>
      <c r="D68" s="37">
        <v>19.588709677419356</v>
      </c>
      <c r="E68" s="36">
        <v>24.6</v>
      </c>
      <c r="F68" s="36">
        <v>176.59999999999994</v>
      </c>
      <c r="G68" s="35">
        <f t="shared" si="0"/>
        <v>0.53734677059241487</v>
      </c>
      <c r="H68" s="35">
        <f t="shared" si="3"/>
        <v>0.13929784824462066</v>
      </c>
      <c r="I68" s="35">
        <f t="shared" si="1"/>
        <v>0.33780662943814782</v>
      </c>
      <c r="K68" s="5">
        <v>2012</v>
      </c>
      <c r="L68" s="7">
        <v>0.37881251360077034</v>
      </c>
      <c r="M68" s="7">
        <v>0.46485481366465681</v>
      </c>
      <c r="P68">
        <f t="shared" si="4"/>
        <v>2012</v>
      </c>
      <c r="Q68" s="7">
        <f t="shared" si="5"/>
        <v>0.37881251360077034</v>
      </c>
      <c r="R68" s="7">
        <f t="shared" si="6"/>
        <v>0.69728222049698518</v>
      </c>
    </row>
    <row r="69" spans="1:18" x14ac:dyDescent="0.25">
      <c r="A69" s="36">
        <v>1955</v>
      </c>
      <c r="B69" s="36">
        <v>4</v>
      </c>
      <c r="C69" s="35">
        <f t="shared" si="2"/>
        <v>1955.25</v>
      </c>
      <c r="D69" s="37">
        <v>15.8</v>
      </c>
      <c r="E69" s="36">
        <v>25.6</v>
      </c>
      <c r="F69" s="36">
        <v>104.19999999999997</v>
      </c>
      <c r="G69" s="35">
        <f t="shared" si="0"/>
        <v>0.37410002678639159</v>
      </c>
      <c r="H69" s="35">
        <f t="shared" si="3"/>
        <v>0.24568138195777359</v>
      </c>
      <c r="I69" s="35">
        <f t="shared" si="1"/>
        <v>0.42689268054568036</v>
      </c>
      <c r="K69" s="5">
        <v>2013</v>
      </c>
      <c r="L69" s="7">
        <v>0.39900487900281661</v>
      </c>
      <c r="M69" s="7">
        <v>0.52945017840637443</v>
      </c>
      <c r="P69">
        <f t="shared" si="4"/>
        <v>2013</v>
      </c>
      <c r="Q69" s="7">
        <f t="shared" si="5"/>
        <v>0.39900487900281661</v>
      </c>
      <c r="R69" s="7">
        <f t="shared" si="6"/>
        <v>0.7941752676095617</v>
      </c>
    </row>
    <row r="70" spans="1:18" x14ac:dyDescent="0.25">
      <c r="A70" s="36">
        <v>1955</v>
      </c>
      <c r="B70" s="36">
        <v>5</v>
      </c>
      <c r="C70" s="35">
        <f t="shared" si="2"/>
        <v>1955.3333333333333</v>
      </c>
      <c r="D70" s="37">
        <v>11.28225806451613</v>
      </c>
      <c r="E70" s="36">
        <v>119.39999999999999</v>
      </c>
      <c r="F70" s="36">
        <v>62.799999999999969</v>
      </c>
      <c r="G70" s="35">
        <f t="shared" ref="G70:G133" si="7">IF(D70&gt;tmax,0,((tmax-D70)/(tmax-topt))^ta*EXP((ta/tb)*(1-((tmax-D70)/(tmax-topt))^tb)))</f>
        <v>0.2143522005255048</v>
      </c>
      <c r="H70" s="35">
        <f t="shared" si="3"/>
        <v>1.25</v>
      </c>
      <c r="I70" s="35">
        <f t="shared" ref="I70:I133" si="8">wfacpar1+(wfacpar2*H70)-(wfacpar3*H70^2)</f>
        <v>0.99874375000000026</v>
      </c>
      <c r="K70" s="5">
        <v>2014</v>
      </c>
      <c r="L70" s="7">
        <v>0.39215090907733313</v>
      </c>
      <c r="M70" s="7">
        <v>0.50262828206646548</v>
      </c>
      <c r="P70">
        <f t="shared" si="4"/>
        <v>2014</v>
      </c>
      <c r="Q70" s="7">
        <f t="shared" si="5"/>
        <v>0.39215090907733313</v>
      </c>
      <c r="R70" s="7">
        <f t="shared" si="6"/>
        <v>0.75394242309969828</v>
      </c>
    </row>
    <row r="71" spans="1:18" x14ac:dyDescent="0.25">
      <c r="A71" s="36">
        <v>1955</v>
      </c>
      <c r="B71" s="36">
        <v>6</v>
      </c>
      <c r="C71" s="35">
        <f t="shared" ref="C71:C134" si="9">A71+((B71-1)/12)</f>
        <v>1955.4166666666667</v>
      </c>
      <c r="D71" s="37">
        <v>10.5</v>
      </c>
      <c r="E71" s="36">
        <v>132.39999999999998</v>
      </c>
      <c r="F71" s="36">
        <v>41.599999999999987</v>
      </c>
      <c r="G71" s="35">
        <f t="shared" si="7"/>
        <v>0.19182930856142891</v>
      </c>
      <c r="H71" s="35">
        <f t="shared" ref="H71:H134" si="10">MIN(1.25,E71/F71)</f>
        <v>1.25</v>
      </c>
      <c r="I71" s="35">
        <f t="shared" si="8"/>
        <v>0.99874375000000026</v>
      </c>
      <c r="K71" s="5">
        <v>2015</v>
      </c>
      <c r="L71" s="7">
        <v>0.38752244529194796</v>
      </c>
      <c r="M71" s="7">
        <v>0.48338674984919661</v>
      </c>
      <c r="P71">
        <f t="shared" ref="P71:P73" si="11">K71</f>
        <v>2015</v>
      </c>
      <c r="Q71" s="7">
        <f t="shared" ref="Q71:Q73" si="12">L71</f>
        <v>0.38752244529194796</v>
      </c>
      <c r="R71" s="7">
        <f t="shared" ref="R71:R73" si="13">1.5*M71</f>
        <v>0.72508012477379491</v>
      </c>
    </row>
    <row r="72" spans="1:18" x14ac:dyDescent="0.25">
      <c r="A72" s="36">
        <v>1955</v>
      </c>
      <c r="B72" s="36">
        <v>7</v>
      </c>
      <c r="C72" s="35">
        <f t="shared" si="9"/>
        <v>1955.5</v>
      </c>
      <c r="D72" s="37">
        <v>9.129032258064516</v>
      </c>
      <c r="E72" s="36">
        <v>46.5</v>
      </c>
      <c r="F72" s="36">
        <v>45.600000000000009</v>
      </c>
      <c r="G72" s="35">
        <f t="shared" si="7"/>
        <v>0.15621967155660282</v>
      </c>
      <c r="H72" s="35">
        <f t="shared" si="10"/>
        <v>1.0197368421052631</v>
      </c>
      <c r="I72" s="35">
        <f t="shared" si="8"/>
        <v>0.91064218749999992</v>
      </c>
      <c r="K72" s="5">
        <v>2016</v>
      </c>
      <c r="L72" s="7">
        <v>0.37695587962992699</v>
      </c>
      <c r="M72" s="7">
        <v>0.59901649992077144</v>
      </c>
      <c r="P72">
        <f t="shared" si="11"/>
        <v>2016</v>
      </c>
      <c r="Q72" s="7">
        <f t="shared" si="12"/>
        <v>0.37695587962992699</v>
      </c>
      <c r="R72" s="7">
        <f t="shared" si="13"/>
        <v>0.89852474988115716</v>
      </c>
    </row>
    <row r="73" spans="1:18" x14ac:dyDescent="0.25">
      <c r="A73" s="36">
        <v>1955</v>
      </c>
      <c r="B73" s="36">
        <v>8</v>
      </c>
      <c r="C73" s="35">
        <f t="shared" si="9"/>
        <v>1955.5833333333333</v>
      </c>
      <c r="D73" s="37">
        <v>10.790322580645162</v>
      </c>
      <c r="E73" s="36">
        <v>107</v>
      </c>
      <c r="F73" s="36">
        <v>64.800000000000011</v>
      </c>
      <c r="G73" s="35">
        <f t="shared" si="7"/>
        <v>0.20000134146205498</v>
      </c>
      <c r="H73" s="35">
        <f t="shared" si="10"/>
        <v>1.25</v>
      </c>
      <c r="I73" s="35">
        <f t="shared" si="8"/>
        <v>0.99874375000000026</v>
      </c>
      <c r="K73" s="5">
        <v>2017</v>
      </c>
      <c r="L73" s="7">
        <v>0.3709141895328385</v>
      </c>
      <c r="M73" s="7">
        <v>0.55362891701283057</v>
      </c>
      <c r="P73">
        <f t="shared" si="11"/>
        <v>2017</v>
      </c>
      <c r="Q73" s="7">
        <f t="shared" si="12"/>
        <v>0.3709141895328385</v>
      </c>
      <c r="R73" s="7">
        <f t="shared" si="13"/>
        <v>0.83044337551924585</v>
      </c>
    </row>
    <row r="74" spans="1:18" x14ac:dyDescent="0.25">
      <c r="A74" s="36">
        <v>1955</v>
      </c>
      <c r="B74" s="36">
        <v>9</v>
      </c>
      <c r="C74" s="35">
        <f t="shared" si="9"/>
        <v>1955.6666666666667</v>
      </c>
      <c r="D74" s="37">
        <v>12.908333333333333</v>
      </c>
      <c r="E74" s="36">
        <v>37.900000000000006</v>
      </c>
      <c r="F74" s="36">
        <v>91.600000000000009</v>
      </c>
      <c r="G74" s="35">
        <f t="shared" si="7"/>
        <v>0.26623519632620407</v>
      </c>
      <c r="H74" s="35">
        <f t="shared" si="10"/>
        <v>0.41375545851528389</v>
      </c>
      <c r="I74" s="35">
        <f t="shared" si="8"/>
        <v>0.55650769233519581</v>
      </c>
    </row>
    <row r="75" spans="1:18" x14ac:dyDescent="0.25">
      <c r="A75" s="36">
        <v>1955</v>
      </c>
      <c r="B75" s="36">
        <v>10</v>
      </c>
      <c r="C75" s="35">
        <f t="shared" si="9"/>
        <v>1955.75</v>
      </c>
      <c r="D75" s="37">
        <v>14.596774193548388</v>
      </c>
      <c r="E75" s="36">
        <v>62.6</v>
      </c>
      <c r="F75" s="36">
        <v>140.00000000000006</v>
      </c>
      <c r="G75" s="35">
        <f t="shared" si="7"/>
        <v>0.32698068281635051</v>
      </c>
      <c r="H75" s="35">
        <f t="shared" si="10"/>
        <v>0.44714285714285695</v>
      </c>
      <c r="I75" s="35">
        <f t="shared" si="8"/>
        <v>0.58063226591836714</v>
      </c>
    </row>
    <row r="76" spans="1:18" x14ac:dyDescent="0.25">
      <c r="A76" s="36">
        <v>1955</v>
      </c>
      <c r="B76" s="36">
        <v>11</v>
      </c>
      <c r="C76" s="35">
        <f t="shared" si="9"/>
        <v>1955.8333333333333</v>
      </c>
      <c r="D76" s="37">
        <v>15.95</v>
      </c>
      <c r="E76" s="36">
        <v>35.999999999999993</v>
      </c>
      <c r="F76" s="36">
        <v>189.99999999999994</v>
      </c>
      <c r="G76" s="35">
        <f t="shared" si="7"/>
        <v>0.38017353406213844</v>
      </c>
      <c r="H76" s="35">
        <f t="shared" si="10"/>
        <v>0.18947368421052632</v>
      </c>
      <c r="I76" s="35">
        <f t="shared" si="8"/>
        <v>0.38050463157894737</v>
      </c>
    </row>
    <row r="77" spans="1:18" x14ac:dyDescent="0.25">
      <c r="A77" s="36">
        <v>1955</v>
      </c>
      <c r="B77" s="36">
        <v>12</v>
      </c>
      <c r="C77" s="35">
        <f t="shared" si="9"/>
        <v>1955.9166666666667</v>
      </c>
      <c r="D77" s="37">
        <v>18.580645161290324</v>
      </c>
      <c r="E77" s="36">
        <v>24</v>
      </c>
      <c r="F77" s="36">
        <v>233.00000000000006</v>
      </c>
      <c r="G77" s="35">
        <f t="shared" si="7"/>
        <v>0.49236623306874033</v>
      </c>
      <c r="H77" s="35">
        <f t="shared" si="10"/>
        <v>0.10300429184549353</v>
      </c>
      <c r="I77" s="35">
        <f t="shared" si="8"/>
        <v>0.30616472766122044</v>
      </c>
    </row>
    <row r="78" spans="1:18" x14ac:dyDescent="0.25">
      <c r="A78" s="36">
        <v>1956</v>
      </c>
      <c r="B78" s="36">
        <v>1</v>
      </c>
      <c r="C78" s="35">
        <f t="shared" si="9"/>
        <v>1956</v>
      </c>
      <c r="D78" s="37">
        <v>20.31451612903226</v>
      </c>
      <c r="E78" s="36">
        <v>15.1</v>
      </c>
      <c r="F78" s="36">
        <v>253.80000000000007</v>
      </c>
      <c r="G78" s="35">
        <f t="shared" si="7"/>
        <v>0.57003236624970866</v>
      </c>
      <c r="H78" s="35">
        <f t="shared" si="10"/>
        <v>5.9495665878644584E-2</v>
      </c>
      <c r="I78" s="35">
        <f t="shared" si="8"/>
        <v>0.26739468009036482</v>
      </c>
    </row>
    <row r="79" spans="1:18" x14ac:dyDescent="0.25">
      <c r="A79" s="36">
        <v>1956</v>
      </c>
      <c r="B79" s="36">
        <v>2</v>
      </c>
      <c r="C79" s="35">
        <f t="shared" si="9"/>
        <v>1956.0833333333333</v>
      </c>
      <c r="D79" s="37">
        <v>24.206896551724139</v>
      </c>
      <c r="E79" s="36">
        <v>0</v>
      </c>
      <c r="F79" s="36">
        <v>220.8</v>
      </c>
      <c r="G79" s="35">
        <f t="shared" si="7"/>
        <v>0.74157100975964363</v>
      </c>
      <c r="H79" s="35">
        <f t="shared" si="10"/>
        <v>0</v>
      </c>
      <c r="I79" s="35">
        <f t="shared" si="8"/>
        <v>0.21290000000000001</v>
      </c>
    </row>
    <row r="80" spans="1:18" x14ac:dyDescent="0.25">
      <c r="A80" s="36">
        <v>1956</v>
      </c>
      <c r="B80" s="36">
        <v>3</v>
      </c>
      <c r="C80" s="35">
        <f t="shared" si="9"/>
        <v>1956.1666666666667</v>
      </c>
      <c r="D80" s="37">
        <v>20.60483870967742</v>
      </c>
      <c r="E80" s="36">
        <v>14.3</v>
      </c>
      <c r="F80" s="36">
        <v>176.59999999999994</v>
      </c>
      <c r="G80" s="35">
        <f t="shared" si="7"/>
        <v>0.58313123717868687</v>
      </c>
      <c r="H80" s="35">
        <f t="shared" si="10"/>
        <v>8.0973952434881119E-2</v>
      </c>
      <c r="I80" s="35">
        <f t="shared" si="8"/>
        <v>0.28664791670140277</v>
      </c>
    </row>
    <row r="81" spans="1:9" x14ac:dyDescent="0.25">
      <c r="A81" s="36">
        <v>1956</v>
      </c>
      <c r="B81" s="36">
        <v>4</v>
      </c>
      <c r="C81" s="35">
        <f t="shared" si="9"/>
        <v>1956.25</v>
      </c>
      <c r="D81" s="37">
        <v>16.008333333333333</v>
      </c>
      <c r="E81" s="36">
        <v>72.299999999999983</v>
      </c>
      <c r="F81" s="36">
        <v>104.19999999999997</v>
      </c>
      <c r="G81" s="35">
        <f t="shared" si="7"/>
        <v>0.38254659872584856</v>
      </c>
      <c r="H81" s="35">
        <f t="shared" si="10"/>
        <v>0.69385796545105571</v>
      </c>
      <c r="I81" s="35">
        <f t="shared" si="8"/>
        <v>0.74222486442726054</v>
      </c>
    </row>
    <row r="82" spans="1:9" x14ac:dyDescent="0.25">
      <c r="A82" s="36">
        <v>1956</v>
      </c>
      <c r="B82" s="36">
        <v>5</v>
      </c>
      <c r="C82" s="35">
        <f t="shared" si="9"/>
        <v>1956.3333333333333</v>
      </c>
      <c r="D82" s="37">
        <v>12.483870967741936</v>
      </c>
      <c r="E82" s="36">
        <v>97.1</v>
      </c>
      <c r="F82" s="36">
        <v>62.799999999999969</v>
      </c>
      <c r="G82" s="35">
        <f t="shared" si="7"/>
        <v>0.25204357791275972</v>
      </c>
      <c r="H82" s="35">
        <f t="shared" si="10"/>
        <v>1.25</v>
      </c>
      <c r="I82" s="35">
        <f t="shared" si="8"/>
        <v>0.99874375000000026</v>
      </c>
    </row>
    <row r="83" spans="1:9" x14ac:dyDescent="0.25">
      <c r="A83" s="36">
        <v>1956</v>
      </c>
      <c r="B83" s="36">
        <v>6</v>
      </c>
      <c r="C83" s="35">
        <f t="shared" si="9"/>
        <v>1956.4166666666667</v>
      </c>
      <c r="D83" s="37">
        <v>9.2083333333333339</v>
      </c>
      <c r="E83" s="36">
        <v>91.399999999999963</v>
      </c>
      <c r="F83" s="36">
        <v>41.599999999999987</v>
      </c>
      <c r="G83" s="35">
        <f t="shared" si="7"/>
        <v>0.15814608270742361</v>
      </c>
      <c r="H83" s="35">
        <f t="shared" si="10"/>
        <v>1.25</v>
      </c>
      <c r="I83" s="35">
        <f t="shared" si="8"/>
        <v>0.99874375000000026</v>
      </c>
    </row>
    <row r="84" spans="1:9" x14ac:dyDescent="0.25">
      <c r="A84" s="36">
        <v>1956</v>
      </c>
      <c r="B84" s="36">
        <v>7</v>
      </c>
      <c r="C84" s="35">
        <f t="shared" si="9"/>
        <v>1956.5</v>
      </c>
      <c r="D84" s="37">
        <v>9.5322580645161299</v>
      </c>
      <c r="E84" s="36">
        <v>105.99999999999997</v>
      </c>
      <c r="F84" s="36">
        <v>45.600000000000009</v>
      </c>
      <c r="G84" s="35">
        <f t="shared" si="7"/>
        <v>0.16618421639752529</v>
      </c>
      <c r="H84" s="35">
        <f t="shared" si="10"/>
        <v>1.25</v>
      </c>
      <c r="I84" s="35">
        <f t="shared" si="8"/>
        <v>0.99874375000000026</v>
      </c>
    </row>
    <row r="85" spans="1:9" x14ac:dyDescent="0.25">
      <c r="A85" s="36">
        <v>1956</v>
      </c>
      <c r="B85" s="36">
        <v>8</v>
      </c>
      <c r="C85" s="35">
        <f t="shared" si="9"/>
        <v>1956.5833333333333</v>
      </c>
      <c r="D85" s="37">
        <v>9.0403225806451619</v>
      </c>
      <c r="E85" s="36">
        <v>83.699999999999989</v>
      </c>
      <c r="F85" s="36">
        <v>64.800000000000011</v>
      </c>
      <c r="G85" s="35">
        <f t="shared" si="7"/>
        <v>0.15408394761286376</v>
      </c>
      <c r="H85" s="35">
        <f t="shared" si="10"/>
        <v>1.25</v>
      </c>
      <c r="I85" s="35">
        <f t="shared" si="8"/>
        <v>0.99874375000000026</v>
      </c>
    </row>
    <row r="86" spans="1:9" x14ac:dyDescent="0.25">
      <c r="A86" s="36">
        <v>1956</v>
      </c>
      <c r="B86" s="36">
        <v>9</v>
      </c>
      <c r="C86" s="35">
        <f t="shared" si="9"/>
        <v>1956.6666666666667</v>
      </c>
      <c r="D86" s="37">
        <v>10.691666666666666</v>
      </c>
      <c r="E86" s="36">
        <v>94.899999999999991</v>
      </c>
      <c r="F86" s="36">
        <v>91.600000000000009</v>
      </c>
      <c r="G86" s="35">
        <f t="shared" si="7"/>
        <v>0.19719957657301759</v>
      </c>
      <c r="H86" s="35">
        <f t="shared" si="10"/>
        <v>1.0360262008733623</v>
      </c>
      <c r="I86" s="35">
        <f t="shared" si="8"/>
        <v>0.91771574996186178</v>
      </c>
    </row>
    <row r="87" spans="1:9" x14ac:dyDescent="0.25">
      <c r="A87" s="36">
        <v>1956</v>
      </c>
      <c r="B87" s="36">
        <v>10</v>
      </c>
      <c r="C87" s="35">
        <f t="shared" si="9"/>
        <v>1956.75</v>
      </c>
      <c r="D87" s="37">
        <v>12.451612903225806</v>
      </c>
      <c r="E87" s="36">
        <v>52.9</v>
      </c>
      <c r="F87" s="36">
        <v>140.00000000000006</v>
      </c>
      <c r="G87" s="35">
        <f t="shared" si="7"/>
        <v>0.25098351220418191</v>
      </c>
      <c r="H87" s="35">
        <f t="shared" si="10"/>
        <v>0.37785714285714267</v>
      </c>
      <c r="I87" s="35">
        <f t="shared" si="8"/>
        <v>0.5299686462755101</v>
      </c>
    </row>
    <row r="88" spans="1:9" x14ac:dyDescent="0.25">
      <c r="A88" s="36">
        <v>1956</v>
      </c>
      <c r="B88" s="36">
        <v>11</v>
      </c>
      <c r="C88" s="35">
        <f t="shared" si="9"/>
        <v>1956.8333333333333</v>
      </c>
      <c r="D88" s="37">
        <v>15.291666666666666</v>
      </c>
      <c r="E88" s="36">
        <v>17.100000000000001</v>
      </c>
      <c r="F88" s="36">
        <v>189.99999999999994</v>
      </c>
      <c r="G88" s="35">
        <f t="shared" si="7"/>
        <v>0.35383593915236988</v>
      </c>
      <c r="H88" s="35">
        <f t="shared" si="10"/>
        <v>9.0000000000000038E-2</v>
      </c>
      <c r="I88" s="35">
        <f t="shared" si="8"/>
        <v>0.29467247000000002</v>
      </c>
    </row>
    <row r="89" spans="1:9" x14ac:dyDescent="0.25">
      <c r="A89" s="36">
        <v>1956</v>
      </c>
      <c r="B89" s="36">
        <v>12</v>
      </c>
      <c r="C89" s="35">
        <f t="shared" si="9"/>
        <v>1956.9166666666667</v>
      </c>
      <c r="D89" s="37">
        <v>17.29032258064516</v>
      </c>
      <c r="E89" s="36">
        <v>7.6999999999999993</v>
      </c>
      <c r="F89" s="36">
        <v>233.00000000000006</v>
      </c>
      <c r="G89" s="35">
        <f t="shared" si="7"/>
        <v>0.43614172429142478</v>
      </c>
      <c r="H89" s="35">
        <f t="shared" si="10"/>
        <v>3.3047210300429175E-2</v>
      </c>
      <c r="I89" s="35">
        <f t="shared" si="8"/>
        <v>0.24338029164287425</v>
      </c>
    </row>
    <row r="90" spans="1:9" x14ac:dyDescent="0.25">
      <c r="A90" s="36">
        <v>1957</v>
      </c>
      <c r="B90" s="36">
        <v>1</v>
      </c>
      <c r="C90" s="35">
        <f t="shared" si="9"/>
        <v>1957</v>
      </c>
      <c r="D90" s="37">
        <v>19.759677419354837</v>
      </c>
      <c r="E90" s="36">
        <v>0</v>
      </c>
      <c r="F90" s="36">
        <v>253.80000000000007</v>
      </c>
      <c r="G90" s="35">
        <f t="shared" si="7"/>
        <v>0.54503188925422563</v>
      </c>
      <c r="H90" s="35">
        <f t="shared" si="10"/>
        <v>0</v>
      </c>
      <c r="I90" s="35">
        <f t="shared" si="8"/>
        <v>0.21290000000000001</v>
      </c>
    </row>
    <row r="91" spans="1:9" x14ac:dyDescent="0.25">
      <c r="A91" s="36">
        <v>1957</v>
      </c>
      <c r="B91" s="36">
        <v>2</v>
      </c>
      <c r="C91" s="35">
        <f t="shared" si="9"/>
        <v>1957.0833333333333</v>
      </c>
      <c r="D91" s="37">
        <v>19.744642857142857</v>
      </c>
      <c r="E91" s="36">
        <v>0</v>
      </c>
      <c r="F91" s="36">
        <v>214.4</v>
      </c>
      <c r="G91" s="35">
        <f t="shared" si="7"/>
        <v>0.54435562279019367</v>
      </c>
      <c r="H91" s="35">
        <f t="shared" si="10"/>
        <v>0</v>
      </c>
      <c r="I91" s="35">
        <f t="shared" si="8"/>
        <v>0.21290000000000001</v>
      </c>
    </row>
    <row r="92" spans="1:9" x14ac:dyDescent="0.25">
      <c r="A92" s="36">
        <v>1957</v>
      </c>
      <c r="B92" s="36">
        <v>3</v>
      </c>
      <c r="C92" s="35">
        <f t="shared" si="9"/>
        <v>1957.1666666666667</v>
      </c>
      <c r="D92" s="37">
        <v>16.711290322580648</v>
      </c>
      <c r="E92" s="36">
        <v>10.9</v>
      </c>
      <c r="F92" s="36">
        <v>176.59999999999994</v>
      </c>
      <c r="G92" s="35">
        <f t="shared" si="7"/>
        <v>0.4116096461972289</v>
      </c>
      <c r="H92" s="35">
        <f t="shared" si="10"/>
        <v>6.172140430351078E-2</v>
      </c>
      <c r="I92" s="35">
        <f t="shared" si="8"/>
        <v>0.26940018241247476</v>
      </c>
    </row>
    <row r="93" spans="1:9" x14ac:dyDescent="0.25">
      <c r="A93" s="36">
        <v>1957</v>
      </c>
      <c r="B93" s="36">
        <v>4</v>
      </c>
      <c r="C93" s="35">
        <f t="shared" si="9"/>
        <v>1957.25</v>
      </c>
      <c r="D93" s="37">
        <v>14.026666666666667</v>
      </c>
      <c r="E93" s="36">
        <v>20.000000000000004</v>
      </c>
      <c r="F93" s="36">
        <v>104.19999999999997</v>
      </c>
      <c r="G93" s="35">
        <f t="shared" si="7"/>
        <v>0.30572877663255782</v>
      </c>
      <c r="H93" s="35">
        <f t="shared" si="10"/>
        <v>0.19193857965451064</v>
      </c>
      <c r="I93" s="35">
        <f t="shared" si="8"/>
        <v>0.3825708677023737</v>
      </c>
    </row>
    <row r="94" spans="1:9" x14ac:dyDescent="0.25">
      <c r="A94" s="36">
        <v>1957</v>
      </c>
      <c r="B94" s="36">
        <v>5</v>
      </c>
      <c r="C94" s="35">
        <f t="shared" si="9"/>
        <v>1957.3333333333333</v>
      </c>
      <c r="D94" s="37">
        <v>11.404838709677417</v>
      </c>
      <c r="E94" s="36">
        <v>27.900000000000002</v>
      </c>
      <c r="F94" s="36">
        <v>62.799999999999969</v>
      </c>
      <c r="G94" s="35">
        <f t="shared" si="7"/>
        <v>0.21802647839651937</v>
      </c>
      <c r="H94" s="35">
        <f t="shared" si="10"/>
        <v>0.44426751592356711</v>
      </c>
      <c r="I94" s="35">
        <f t="shared" si="8"/>
        <v>0.57857581418110293</v>
      </c>
    </row>
    <row r="95" spans="1:9" x14ac:dyDescent="0.25">
      <c r="A95" s="36">
        <v>1957</v>
      </c>
      <c r="B95" s="36">
        <v>6</v>
      </c>
      <c r="C95" s="35">
        <f t="shared" si="9"/>
        <v>1957.4166666666667</v>
      </c>
      <c r="D95" s="37">
        <v>12.99</v>
      </c>
      <c r="E95" s="36">
        <v>64.8</v>
      </c>
      <c r="F95" s="36">
        <v>41.599999999999987</v>
      </c>
      <c r="G95" s="35">
        <f t="shared" si="7"/>
        <v>0.26901703057761295</v>
      </c>
      <c r="H95" s="35">
        <f t="shared" si="10"/>
        <v>1.25</v>
      </c>
      <c r="I95" s="35">
        <f t="shared" si="8"/>
        <v>0.99874375000000026</v>
      </c>
    </row>
    <row r="96" spans="1:9" x14ac:dyDescent="0.25">
      <c r="A96" s="36">
        <v>1957</v>
      </c>
      <c r="B96" s="36">
        <v>7</v>
      </c>
      <c r="C96" s="35">
        <f t="shared" si="9"/>
        <v>1957.5</v>
      </c>
      <c r="D96" s="37">
        <v>7.2903225806451601</v>
      </c>
      <c r="E96" s="36">
        <v>62.899999999999991</v>
      </c>
      <c r="F96" s="36">
        <v>45.600000000000009</v>
      </c>
      <c r="G96" s="35">
        <f t="shared" si="7"/>
        <v>0.11602881786193571</v>
      </c>
      <c r="H96" s="35">
        <f t="shared" si="10"/>
        <v>1.25</v>
      </c>
      <c r="I96" s="35">
        <f t="shared" si="8"/>
        <v>0.99874375000000026</v>
      </c>
    </row>
    <row r="97" spans="1:9" x14ac:dyDescent="0.25">
      <c r="A97" s="36">
        <v>1957</v>
      </c>
      <c r="B97" s="36">
        <v>8</v>
      </c>
      <c r="C97" s="35">
        <f t="shared" si="9"/>
        <v>1957.5833333333333</v>
      </c>
      <c r="D97" s="37">
        <v>8.8645161290322569</v>
      </c>
      <c r="E97" s="36">
        <v>43.699999999999996</v>
      </c>
      <c r="F97" s="36">
        <v>64.800000000000011</v>
      </c>
      <c r="G97" s="35">
        <f t="shared" si="7"/>
        <v>0.14991121440661434</v>
      </c>
      <c r="H97" s="35">
        <f t="shared" si="10"/>
        <v>0.67438271604938249</v>
      </c>
      <c r="I97" s="35">
        <f t="shared" si="8"/>
        <v>0.73053691962924849</v>
      </c>
    </row>
    <row r="98" spans="1:9" x14ac:dyDescent="0.25">
      <c r="A98" s="36">
        <v>1957</v>
      </c>
      <c r="B98" s="36">
        <v>9</v>
      </c>
      <c r="C98" s="35">
        <f t="shared" si="9"/>
        <v>1957.6666666666667</v>
      </c>
      <c r="D98" s="37">
        <v>10.093333333333332</v>
      </c>
      <c r="E98" s="36">
        <v>21.2</v>
      </c>
      <c r="F98" s="36">
        <v>91.600000000000009</v>
      </c>
      <c r="G98" s="35">
        <f t="shared" si="7"/>
        <v>0.18075403434971937</v>
      </c>
      <c r="H98" s="35">
        <f t="shared" si="10"/>
        <v>0.23144104803493448</v>
      </c>
      <c r="I98" s="35">
        <f t="shared" si="8"/>
        <v>0.4152843824488473</v>
      </c>
    </row>
    <row r="99" spans="1:9" x14ac:dyDescent="0.25">
      <c r="A99" s="36">
        <v>1957</v>
      </c>
      <c r="B99" s="36">
        <v>10</v>
      </c>
      <c r="C99" s="35">
        <f t="shared" si="9"/>
        <v>1957.75</v>
      </c>
      <c r="D99" s="37">
        <v>14.082258064516129</v>
      </c>
      <c r="E99" s="36">
        <v>35.799999999999997</v>
      </c>
      <c r="F99" s="36">
        <v>140.00000000000006</v>
      </c>
      <c r="G99" s="35">
        <f t="shared" si="7"/>
        <v>0.30776884026171553</v>
      </c>
      <c r="H99" s="35">
        <f t="shared" si="10"/>
        <v>0.25571428571428562</v>
      </c>
      <c r="I99" s="35">
        <f t="shared" si="8"/>
        <v>0.43501244224489793</v>
      </c>
    </row>
    <row r="100" spans="1:9" x14ac:dyDescent="0.25">
      <c r="A100" s="36">
        <v>1957</v>
      </c>
      <c r="B100" s="36">
        <v>11</v>
      </c>
      <c r="C100" s="35">
        <f t="shared" si="9"/>
        <v>1957.8333333333333</v>
      </c>
      <c r="D100" s="37">
        <v>15.56</v>
      </c>
      <c r="E100" s="36">
        <v>17.900000000000002</v>
      </c>
      <c r="F100" s="36">
        <v>189.99999999999994</v>
      </c>
      <c r="G100" s="35">
        <f t="shared" si="7"/>
        <v>0.36447028280408522</v>
      </c>
      <c r="H100" s="35">
        <f t="shared" si="10"/>
        <v>9.4210526315789508E-2</v>
      </c>
      <c r="I100" s="35">
        <f t="shared" si="8"/>
        <v>0.29840236473684217</v>
      </c>
    </row>
    <row r="101" spans="1:9" x14ac:dyDescent="0.25">
      <c r="A101" s="36">
        <v>1957</v>
      </c>
      <c r="B101" s="36">
        <v>12</v>
      </c>
      <c r="C101" s="35">
        <f t="shared" si="9"/>
        <v>1957.9166666666667</v>
      </c>
      <c r="D101" s="37">
        <v>20.182258064516123</v>
      </c>
      <c r="E101" s="36">
        <v>14.8</v>
      </c>
      <c r="F101" s="36">
        <v>233.00000000000006</v>
      </c>
      <c r="G101" s="35">
        <f t="shared" si="7"/>
        <v>0.5640671750081524</v>
      </c>
      <c r="H101" s="35">
        <f t="shared" si="10"/>
        <v>6.351931330472102E-2</v>
      </c>
      <c r="I101" s="35">
        <f t="shared" si="8"/>
        <v>0.27101844329422164</v>
      </c>
    </row>
    <row r="102" spans="1:9" x14ac:dyDescent="0.25">
      <c r="A102" s="36">
        <v>1958</v>
      </c>
      <c r="B102" s="36">
        <v>1</v>
      </c>
      <c r="C102" s="35">
        <f t="shared" si="9"/>
        <v>1958</v>
      </c>
      <c r="D102" s="37">
        <v>19.912903225806453</v>
      </c>
      <c r="E102" s="36">
        <v>1.3</v>
      </c>
      <c r="F102" s="36">
        <v>253.80000000000007</v>
      </c>
      <c r="G102" s="35">
        <f t="shared" si="7"/>
        <v>0.55192844445979583</v>
      </c>
      <c r="H102" s="35">
        <f t="shared" si="10"/>
        <v>5.1221434200157592E-3</v>
      </c>
      <c r="I102" s="35">
        <f t="shared" si="8"/>
        <v>0.21765879919160983</v>
      </c>
    </row>
    <row r="103" spans="1:9" x14ac:dyDescent="0.25">
      <c r="A103" s="36">
        <v>1958</v>
      </c>
      <c r="B103" s="36">
        <v>2</v>
      </c>
      <c r="C103" s="35">
        <f t="shared" si="9"/>
        <v>1958.0833333333333</v>
      </c>
      <c r="D103" s="37">
        <v>20.487500000000001</v>
      </c>
      <c r="E103" s="36">
        <v>2.2999999999999998</v>
      </c>
      <c r="F103" s="36">
        <v>214.4</v>
      </c>
      <c r="G103" s="35">
        <f t="shared" si="7"/>
        <v>0.57783684782142164</v>
      </c>
      <c r="H103" s="35">
        <f t="shared" si="10"/>
        <v>1.0727611940298507E-2</v>
      </c>
      <c r="I103" s="35">
        <f t="shared" si="8"/>
        <v>0.22285212818399841</v>
      </c>
    </row>
    <row r="104" spans="1:9" x14ac:dyDescent="0.25">
      <c r="A104" s="36">
        <v>1958</v>
      </c>
      <c r="B104" s="36">
        <v>3</v>
      </c>
      <c r="C104" s="35">
        <f t="shared" si="9"/>
        <v>1958.1666666666667</v>
      </c>
      <c r="D104" s="37">
        <v>17.42258064516129</v>
      </c>
      <c r="E104" s="36">
        <v>41.4</v>
      </c>
      <c r="F104" s="36">
        <v>176.59999999999994</v>
      </c>
      <c r="G104" s="35">
        <f t="shared" si="7"/>
        <v>0.44181264872670545</v>
      </c>
      <c r="H104" s="35">
        <f t="shared" si="10"/>
        <v>0.23442808607021526</v>
      </c>
      <c r="I104" s="35">
        <f t="shared" si="8"/>
        <v>0.41772743837607057</v>
      </c>
    </row>
    <row r="105" spans="1:9" x14ac:dyDescent="0.25">
      <c r="A105" s="36">
        <v>1958</v>
      </c>
      <c r="B105" s="36">
        <v>4</v>
      </c>
      <c r="C105" s="35">
        <f t="shared" si="9"/>
        <v>1958.25</v>
      </c>
      <c r="D105" s="37">
        <v>15.803333333333331</v>
      </c>
      <c r="E105" s="36">
        <v>16.600000000000001</v>
      </c>
      <c r="F105" s="36">
        <v>104.19999999999997</v>
      </c>
      <c r="G105" s="35">
        <f t="shared" si="7"/>
        <v>0.37423454036231113</v>
      </c>
      <c r="H105" s="35">
        <f t="shared" si="10"/>
        <v>0.15930902111324383</v>
      </c>
      <c r="I105" s="35">
        <f t="shared" si="8"/>
        <v>0.35498114175824586</v>
      </c>
    </row>
    <row r="106" spans="1:9" x14ac:dyDescent="0.25">
      <c r="A106" s="36">
        <v>1958</v>
      </c>
      <c r="B106" s="36">
        <v>5</v>
      </c>
      <c r="C106" s="35">
        <f t="shared" si="9"/>
        <v>1958.3333333333333</v>
      </c>
      <c r="D106" s="37">
        <v>13.332258064516127</v>
      </c>
      <c r="E106" s="36">
        <v>102.29999999999998</v>
      </c>
      <c r="F106" s="36">
        <v>62.799999999999969</v>
      </c>
      <c r="G106" s="35">
        <f t="shared" si="7"/>
        <v>0.28085312524046452</v>
      </c>
      <c r="H106" s="35">
        <f t="shared" si="10"/>
        <v>1.25</v>
      </c>
      <c r="I106" s="35">
        <f t="shared" si="8"/>
        <v>0.99874375000000026</v>
      </c>
    </row>
    <row r="107" spans="1:9" x14ac:dyDescent="0.25">
      <c r="A107" s="36">
        <v>1958</v>
      </c>
      <c r="B107" s="36">
        <v>6</v>
      </c>
      <c r="C107" s="35">
        <f t="shared" si="9"/>
        <v>1958.4166666666667</v>
      </c>
      <c r="D107" s="37">
        <v>7.4366666666666648</v>
      </c>
      <c r="E107" s="36">
        <v>8.6</v>
      </c>
      <c r="F107" s="36">
        <v>41.599999999999987</v>
      </c>
      <c r="G107" s="35">
        <f t="shared" si="7"/>
        <v>0.11891989244618714</v>
      </c>
      <c r="H107" s="35">
        <f t="shared" si="10"/>
        <v>0.20673076923076927</v>
      </c>
      <c r="I107" s="35">
        <f t="shared" si="8"/>
        <v>0.39490904909393493</v>
      </c>
    </row>
    <row r="108" spans="1:9" x14ac:dyDescent="0.25">
      <c r="A108" s="36">
        <v>1958</v>
      </c>
      <c r="B108" s="36">
        <v>7</v>
      </c>
      <c r="C108" s="35">
        <f t="shared" si="9"/>
        <v>1958.5</v>
      </c>
      <c r="D108" s="37">
        <v>8.3532258064516132</v>
      </c>
      <c r="E108" s="36">
        <v>77.099999999999994</v>
      </c>
      <c r="F108" s="36">
        <v>45.600000000000009</v>
      </c>
      <c r="G108" s="35">
        <f t="shared" si="7"/>
        <v>0.13822506641455862</v>
      </c>
      <c r="H108" s="35">
        <f t="shared" si="10"/>
        <v>1.25</v>
      </c>
      <c r="I108" s="35">
        <f t="shared" si="8"/>
        <v>0.99874375000000026</v>
      </c>
    </row>
    <row r="109" spans="1:9" x14ac:dyDescent="0.25">
      <c r="A109" s="36">
        <v>1958</v>
      </c>
      <c r="B109" s="36">
        <v>8</v>
      </c>
      <c r="C109" s="35">
        <f t="shared" si="9"/>
        <v>1958.5833333333333</v>
      </c>
      <c r="D109" s="37">
        <v>9.6903225806451605</v>
      </c>
      <c r="E109" s="36">
        <v>74.799999999999983</v>
      </c>
      <c r="F109" s="36">
        <v>64.800000000000011</v>
      </c>
      <c r="G109" s="35">
        <f t="shared" si="7"/>
        <v>0.17020561017819383</v>
      </c>
      <c r="H109" s="35">
        <f t="shared" si="10"/>
        <v>1.1543209876543206</v>
      </c>
      <c r="I109" s="35">
        <f t="shared" si="8"/>
        <v>0.96524295458009446</v>
      </c>
    </row>
    <row r="110" spans="1:9" x14ac:dyDescent="0.25">
      <c r="A110" s="36">
        <v>1958</v>
      </c>
      <c r="B110" s="36">
        <v>9</v>
      </c>
      <c r="C110" s="35">
        <f t="shared" si="9"/>
        <v>1958.6666666666667</v>
      </c>
      <c r="D110" s="37">
        <v>9.5383333333333322</v>
      </c>
      <c r="E110" s="36">
        <v>77.499999999999986</v>
      </c>
      <c r="F110" s="36">
        <v>91.600000000000009</v>
      </c>
      <c r="G110" s="35">
        <f t="shared" si="7"/>
        <v>0.16633757745113417</v>
      </c>
      <c r="H110" s="35">
        <f t="shared" si="10"/>
        <v>0.84606986899563297</v>
      </c>
      <c r="I110" s="35">
        <f t="shared" si="8"/>
        <v>0.82726800106309939</v>
      </c>
    </row>
    <row r="111" spans="1:9" x14ac:dyDescent="0.25">
      <c r="A111" s="36">
        <v>1958</v>
      </c>
      <c r="B111" s="36">
        <v>10</v>
      </c>
      <c r="C111" s="35">
        <f t="shared" si="9"/>
        <v>1958.75</v>
      </c>
      <c r="D111" s="37">
        <v>12.758064516129028</v>
      </c>
      <c r="E111" s="36">
        <v>74.199999999999989</v>
      </c>
      <c r="F111" s="36">
        <v>140.00000000000006</v>
      </c>
      <c r="G111" s="35">
        <f t="shared" si="7"/>
        <v>0.26115966573749483</v>
      </c>
      <c r="H111" s="35">
        <f t="shared" si="10"/>
        <v>0.52999999999999969</v>
      </c>
      <c r="I111" s="35">
        <f t="shared" si="8"/>
        <v>0.63817782999999983</v>
      </c>
    </row>
    <row r="112" spans="1:9" x14ac:dyDescent="0.25">
      <c r="A112" s="36">
        <v>1958</v>
      </c>
      <c r="B112" s="36">
        <v>11</v>
      </c>
      <c r="C112" s="35">
        <f t="shared" si="9"/>
        <v>1958.8333333333333</v>
      </c>
      <c r="D112" s="37">
        <v>16.818333333333335</v>
      </c>
      <c r="E112" s="36">
        <v>12.3</v>
      </c>
      <c r="F112" s="36">
        <v>189.99999999999994</v>
      </c>
      <c r="G112" s="35">
        <f t="shared" si="7"/>
        <v>0.4161067333279202</v>
      </c>
      <c r="H112" s="35">
        <f t="shared" si="10"/>
        <v>6.4736842105263176E-2</v>
      </c>
      <c r="I112" s="35">
        <f t="shared" si="8"/>
        <v>0.27211342999999999</v>
      </c>
    </row>
    <row r="113" spans="1:9" x14ac:dyDescent="0.25">
      <c r="A113" s="36">
        <v>1958</v>
      </c>
      <c r="B113" s="36">
        <v>12</v>
      </c>
      <c r="C113" s="35">
        <f t="shared" si="9"/>
        <v>1958.9166666666667</v>
      </c>
      <c r="D113" s="37">
        <v>16.975806451612904</v>
      </c>
      <c r="E113" s="36">
        <v>11.700000000000001</v>
      </c>
      <c r="F113" s="36">
        <v>233.00000000000006</v>
      </c>
      <c r="G113" s="35">
        <f t="shared" si="7"/>
        <v>0.42275461275720033</v>
      </c>
      <c r="H113" s="35">
        <f t="shared" si="10"/>
        <v>5.0214592274678102E-2</v>
      </c>
      <c r="I113" s="35">
        <f t="shared" si="8"/>
        <v>0.25900619596971763</v>
      </c>
    </row>
    <row r="114" spans="1:9" x14ac:dyDescent="0.25">
      <c r="A114" s="36">
        <v>1959</v>
      </c>
      <c r="B114" s="36">
        <v>1</v>
      </c>
      <c r="C114" s="35">
        <f t="shared" si="9"/>
        <v>1959</v>
      </c>
      <c r="D114" s="37">
        <v>22.711290322580648</v>
      </c>
      <c r="E114" s="36">
        <v>4.8</v>
      </c>
      <c r="F114" s="36">
        <v>253.80000000000007</v>
      </c>
      <c r="G114" s="35">
        <f t="shared" si="7"/>
        <v>0.67732612399403125</v>
      </c>
      <c r="H114" s="35">
        <f t="shared" si="10"/>
        <v>1.8912529550827416E-2</v>
      </c>
      <c r="I114" s="35">
        <f t="shared" si="8"/>
        <v>0.23040801714646592</v>
      </c>
    </row>
    <row r="115" spans="1:9" x14ac:dyDescent="0.25">
      <c r="A115" s="36">
        <v>1959</v>
      </c>
      <c r="B115" s="36">
        <v>2</v>
      </c>
      <c r="C115" s="35">
        <f t="shared" si="9"/>
        <v>1959.0833333333333</v>
      </c>
      <c r="D115" s="37">
        <v>20.310714285714287</v>
      </c>
      <c r="E115" s="36">
        <v>23.900000000000002</v>
      </c>
      <c r="F115" s="36">
        <v>214.4</v>
      </c>
      <c r="G115" s="35">
        <f t="shared" si="7"/>
        <v>0.56986086353462462</v>
      </c>
      <c r="H115" s="35">
        <f t="shared" si="10"/>
        <v>0.11147388059701493</v>
      </c>
      <c r="I115" s="35">
        <f t="shared" si="8"/>
        <v>0.3136056545122452</v>
      </c>
    </row>
    <row r="116" spans="1:9" x14ac:dyDescent="0.25">
      <c r="A116" s="36">
        <v>1959</v>
      </c>
      <c r="B116" s="36">
        <v>3</v>
      </c>
      <c r="C116" s="35">
        <f t="shared" si="9"/>
        <v>1959.1666666666667</v>
      </c>
      <c r="D116" s="37">
        <v>19.479032258064514</v>
      </c>
      <c r="E116" s="36">
        <v>24.7</v>
      </c>
      <c r="F116" s="36">
        <v>176.59999999999994</v>
      </c>
      <c r="G116" s="35">
        <f t="shared" si="7"/>
        <v>0.53242325491549569</v>
      </c>
      <c r="H116" s="35">
        <f t="shared" si="10"/>
        <v>0.13986409966024921</v>
      </c>
      <c r="I116" s="35">
        <f t="shared" si="8"/>
        <v>0.33829526942793864</v>
      </c>
    </row>
    <row r="117" spans="1:9" x14ac:dyDescent="0.25">
      <c r="A117" s="36">
        <v>1959</v>
      </c>
      <c r="B117" s="36">
        <v>4</v>
      </c>
      <c r="C117" s="35">
        <f t="shared" si="9"/>
        <v>1959.25</v>
      </c>
      <c r="D117" s="37">
        <v>14.993333333333334</v>
      </c>
      <c r="E117" s="36">
        <v>3.5999999999999996</v>
      </c>
      <c r="F117" s="36">
        <v>104.19999999999997</v>
      </c>
      <c r="G117" s="35">
        <f t="shared" si="7"/>
        <v>0.34218264219603972</v>
      </c>
      <c r="H117" s="35">
        <f t="shared" si="10"/>
        <v>3.4548944337811908E-2</v>
      </c>
      <c r="I117" s="35">
        <f t="shared" si="8"/>
        <v>0.24475286010587938</v>
      </c>
    </row>
    <row r="118" spans="1:9" x14ac:dyDescent="0.25">
      <c r="A118" s="36">
        <v>1959</v>
      </c>
      <c r="B118" s="36">
        <v>5</v>
      </c>
      <c r="C118" s="35">
        <f t="shared" si="9"/>
        <v>1959.3333333333333</v>
      </c>
      <c r="D118" s="37">
        <v>11.206451612903225</v>
      </c>
      <c r="E118" s="36">
        <v>11.3</v>
      </c>
      <c r="F118" s="36">
        <v>62.799999999999969</v>
      </c>
      <c r="G118" s="35">
        <f t="shared" si="7"/>
        <v>0.21209954429735592</v>
      </c>
      <c r="H118" s="35">
        <f t="shared" si="10"/>
        <v>0.17993630573248418</v>
      </c>
      <c r="I118" s="35">
        <f t="shared" si="8"/>
        <v>0.37248215723761624</v>
      </c>
    </row>
    <row r="119" spans="1:9" x14ac:dyDescent="0.25">
      <c r="A119" s="36">
        <v>1959</v>
      </c>
      <c r="B119" s="36">
        <v>6</v>
      </c>
      <c r="C119" s="35">
        <f t="shared" si="9"/>
        <v>1959.4166666666667</v>
      </c>
      <c r="D119" s="37">
        <v>9.0549999999999997</v>
      </c>
      <c r="E119" s="36">
        <v>11.200000000000001</v>
      </c>
      <c r="F119" s="36">
        <v>41.599999999999987</v>
      </c>
      <c r="G119" s="35">
        <f t="shared" si="7"/>
        <v>0.15443591145622554</v>
      </c>
      <c r="H119" s="35">
        <f t="shared" si="10"/>
        <v>0.26923076923076933</v>
      </c>
      <c r="I119" s="35">
        <f t="shared" si="8"/>
        <v>0.44587470414201191</v>
      </c>
    </row>
    <row r="120" spans="1:9" x14ac:dyDescent="0.25">
      <c r="A120" s="36">
        <v>1959</v>
      </c>
      <c r="B120" s="36">
        <v>7</v>
      </c>
      <c r="C120" s="35">
        <f t="shared" si="9"/>
        <v>1959.5</v>
      </c>
      <c r="D120" s="37">
        <v>8.0080645161290338</v>
      </c>
      <c r="E120" s="36">
        <v>27.400000000000006</v>
      </c>
      <c r="F120" s="36">
        <v>45.600000000000009</v>
      </c>
      <c r="G120" s="35">
        <f t="shared" si="7"/>
        <v>0.13070995605462871</v>
      </c>
      <c r="H120" s="35">
        <f t="shared" si="10"/>
        <v>0.60087719298245612</v>
      </c>
      <c r="I120" s="35">
        <f t="shared" si="8"/>
        <v>0.68477386695906428</v>
      </c>
    </row>
    <row r="121" spans="1:9" x14ac:dyDescent="0.25">
      <c r="A121" s="36">
        <v>1959</v>
      </c>
      <c r="B121" s="36">
        <v>8</v>
      </c>
      <c r="C121" s="35">
        <f t="shared" si="9"/>
        <v>1959.5833333333333</v>
      </c>
      <c r="D121" s="37">
        <v>11.254838709677419</v>
      </c>
      <c r="E121" s="36">
        <v>53</v>
      </c>
      <c r="F121" s="36">
        <v>64.800000000000011</v>
      </c>
      <c r="G121" s="35">
        <f t="shared" si="7"/>
        <v>0.21353568000205517</v>
      </c>
      <c r="H121" s="35">
        <f t="shared" si="10"/>
        <v>0.81790123456790109</v>
      </c>
      <c r="I121" s="35">
        <f t="shared" si="8"/>
        <v>0.81237288427831111</v>
      </c>
    </row>
    <row r="122" spans="1:9" x14ac:dyDescent="0.25">
      <c r="A122" s="36">
        <v>1959</v>
      </c>
      <c r="B122" s="36">
        <v>9</v>
      </c>
      <c r="C122" s="35">
        <f t="shared" si="9"/>
        <v>1959.6666666666667</v>
      </c>
      <c r="D122" s="37">
        <v>11.276666666666666</v>
      </c>
      <c r="E122" s="36">
        <v>30.7</v>
      </c>
      <c r="F122" s="36">
        <v>91.600000000000009</v>
      </c>
      <c r="G122" s="35">
        <f t="shared" si="7"/>
        <v>0.21418553529249817</v>
      </c>
      <c r="H122" s="35">
        <f t="shared" si="10"/>
        <v>0.33515283842794757</v>
      </c>
      <c r="I122" s="35">
        <f t="shared" si="8"/>
        <v>0.49758807791136705</v>
      </c>
    </row>
    <row r="123" spans="1:9" x14ac:dyDescent="0.25">
      <c r="A123" s="36">
        <v>1959</v>
      </c>
      <c r="B123" s="36">
        <v>10</v>
      </c>
      <c r="C123" s="35">
        <f t="shared" si="9"/>
        <v>1959.75</v>
      </c>
      <c r="D123" s="37">
        <v>14.148387096774192</v>
      </c>
      <c r="E123" s="36">
        <v>39.299999999999997</v>
      </c>
      <c r="F123" s="36">
        <v>140.00000000000006</v>
      </c>
      <c r="G123" s="35">
        <f t="shared" si="7"/>
        <v>0.31020479567139908</v>
      </c>
      <c r="H123" s="35">
        <f t="shared" si="10"/>
        <v>0.28071428571428558</v>
      </c>
      <c r="I123" s="35">
        <f t="shared" si="8"/>
        <v>0.45503393688775501</v>
      </c>
    </row>
    <row r="124" spans="1:9" x14ac:dyDescent="0.25">
      <c r="A124" s="36">
        <v>1959</v>
      </c>
      <c r="B124" s="36">
        <v>11</v>
      </c>
      <c r="C124" s="35">
        <f t="shared" si="9"/>
        <v>1959.8333333333333</v>
      </c>
      <c r="D124" s="37">
        <v>19.980000000000004</v>
      </c>
      <c r="E124" s="36">
        <v>9.3999999999999986</v>
      </c>
      <c r="F124" s="36">
        <v>189.99999999999994</v>
      </c>
      <c r="G124" s="35">
        <f t="shared" si="7"/>
        <v>0.55495062954817653</v>
      </c>
      <c r="H124" s="35">
        <f t="shared" si="10"/>
        <v>4.9473684210526322E-2</v>
      </c>
      <c r="I124" s="35">
        <f t="shared" si="8"/>
        <v>0.25833475157894736</v>
      </c>
    </row>
    <row r="125" spans="1:9" x14ac:dyDescent="0.25">
      <c r="A125" s="36">
        <v>1959</v>
      </c>
      <c r="B125" s="36">
        <v>12</v>
      </c>
      <c r="C125" s="35">
        <f t="shared" si="9"/>
        <v>1959.9166666666667</v>
      </c>
      <c r="D125" s="37">
        <v>16.372580645161293</v>
      </c>
      <c r="E125" s="36">
        <v>41.8</v>
      </c>
      <c r="F125" s="36">
        <v>233.00000000000006</v>
      </c>
      <c r="G125" s="35">
        <f t="shared" si="7"/>
        <v>0.39750132690377893</v>
      </c>
      <c r="H125" s="35">
        <f t="shared" si="10"/>
        <v>0.17939914163090123</v>
      </c>
      <c r="I125" s="35">
        <f t="shared" si="8"/>
        <v>0.37202900970730712</v>
      </c>
    </row>
    <row r="126" spans="1:9" x14ac:dyDescent="0.25">
      <c r="A126" s="36">
        <v>1960</v>
      </c>
      <c r="B126" s="36">
        <v>1</v>
      </c>
      <c r="C126" s="35">
        <f t="shared" si="9"/>
        <v>1960</v>
      </c>
      <c r="D126" s="37">
        <v>23.277419354838713</v>
      </c>
      <c r="E126" s="36">
        <v>6.6</v>
      </c>
      <c r="F126" s="36">
        <v>253.80000000000007</v>
      </c>
      <c r="G126" s="35">
        <f t="shared" si="7"/>
        <v>0.70201904241716007</v>
      </c>
      <c r="H126" s="35">
        <f t="shared" si="10"/>
        <v>2.6004728132387699E-2</v>
      </c>
      <c r="I126" s="35">
        <f t="shared" si="8"/>
        <v>0.23692902044945202</v>
      </c>
    </row>
    <row r="127" spans="1:9" x14ac:dyDescent="0.25">
      <c r="A127" s="36">
        <v>1960</v>
      </c>
      <c r="B127" s="36">
        <v>2</v>
      </c>
      <c r="C127" s="35">
        <f t="shared" si="9"/>
        <v>1960.0833333333333</v>
      </c>
      <c r="D127" s="37">
        <v>18.725862068965519</v>
      </c>
      <c r="E127" s="36">
        <v>49.100000000000009</v>
      </c>
      <c r="F127" s="36">
        <v>220.8</v>
      </c>
      <c r="G127" s="35">
        <f t="shared" si="7"/>
        <v>0.49880135116724639</v>
      </c>
      <c r="H127" s="35">
        <f t="shared" si="10"/>
        <v>0.22237318840579712</v>
      </c>
      <c r="I127" s="35">
        <f t="shared" si="8"/>
        <v>0.40784153200729234</v>
      </c>
    </row>
    <row r="128" spans="1:9" x14ac:dyDescent="0.25">
      <c r="A128" s="36">
        <v>1960</v>
      </c>
      <c r="B128" s="36">
        <v>3</v>
      </c>
      <c r="C128" s="35">
        <f t="shared" si="9"/>
        <v>1960.1666666666667</v>
      </c>
      <c r="D128" s="37">
        <v>19.92903225806451</v>
      </c>
      <c r="E128" s="36">
        <v>25.2</v>
      </c>
      <c r="F128" s="36">
        <v>176.59999999999994</v>
      </c>
      <c r="G128" s="35">
        <f t="shared" si="7"/>
        <v>0.5526548185398299</v>
      </c>
      <c r="H128" s="35">
        <f t="shared" si="10"/>
        <v>0.1426953567383919</v>
      </c>
      <c r="I128" s="35">
        <f t="shared" si="8"/>
        <v>0.34073614825911364</v>
      </c>
    </row>
    <row r="129" spans="1:9" x14ac:dyDescent="0.25">
      <c r="A129" s="36">
        <v>1960</v>
      </c>
      <c r="B129" s="36">
        <v>4</v>
      </c>
      <c r="C129" s="35">
        <f t="shared" si="9"/>
        <v>1960.25</v>
      </c>
      <c r="D129" s="37">
        <v>13.511666666666665</v>
      </c>
      <c r="E129" s="36">
        <v>70.2</v>
      </c>
      <c r="F129" s="36">
        <v>104.19999999999997</v>
      </c>
      <c r="G129" s="35">
        <f t="shared" si="7"/>
        <v>0.2871707586763757</v>
      </c>
      <c r="H129" s="35">
        <f t="shared" si="10"/>
        <v>0.67370441458733221</v>
      </c>
      <c r="I129" s="35">
        <f t="shared" si="8"/>
        <v>0.73012654278461997</v>
      </c>
    </row>
    <row r="130" spans="1:9" x14ac:dyDescent="0.25">
      <c r="A130" s="36">
        <v>1960</v>
      </c>
      <c r="B130" s="36">
        <v>5</v>
      </c>
      <c r="C130" s="35">
        <f t="shared" si="9"/>
        <v>1960.3333333333333</v>
      </c>
      <c r="D130" s="37">
        <v>9.7661290322580623</v>
      </c>
      <c r="E130" s="36">
        <v>179.7</v>
      </c>
      <c r="F130" s="36">
        <v>62.799999999999969</v>
      </c>
      <c r="G130" s="35">
        <f t="shared" si="7"/>
        <v>0.17215735548424865</v>
      </c>
      <c r="H130" s="35">
        <f t="shared" si="10"/>
        <v>1.25</v>
      </c>
      <c r="I130" s="35">
        <f t="shared" si="8"/>
        <v>0.99874375000000026</v>
      </c>
    </row>
    <row r="131" spans="1:9" x14ac:dyDescent="0.25">
      <c r="A131" s="36">
        <v>1960</v>
      </c>
      <c r="B131" s="36">
        <v>6</v>
      </c>
      <c r="C131" s="35">
        <f t="shared" si="9"/>
        <v>1960.4166666666667</v>
      </c>
      <c r="D131" s="37">
        <v>8.0600000000000023</v>
      </c>
      <c r="E131" s="36">
        <v>26.900000000000006</v>
      </c>
      <c r="F131" s="36">
        <v>41.599999999999987</v>
      </c>
      <c r="G131" s="35">
        <f t="shared" si="7"/>
        <v>0.13182165009260055</v>
      </c>
      <c r="H131" s="35">
        <f t="shared" si="10"/>
        <v>0.64663461538461575</v>
      </c>
      <c r="I131" s="35">
        <f t="shared" si="8"/>
        <v>0.71356788727348397</v>
      </c>
    </row>
    <row r="132" spans="1:9" x14ac:dyDescent="0.25">
      <c r="A132" s="36">
        <v>1960</v>
      </c>
      <c r="B132" s="36">
        <v>7</v>
      </c>
      <c r="C132" s="35">
        <f t="shared" si="9"/>
        <v>1960.5</v>
      </c>
      <c r="D132" s="37">
        <v>8.0387096774193534</v>
      </c>
      <c r="E132" s="36">
        <v>54.9</v>
      </c>
      <c r="F132" s="36">
        <v>45.600000000000009</v>
      </c>
      <c r="G132" s="35">
        <f t="shared" si="7"/>
        <v>0.13136511023385297</v>
      </c>
      <c r="H132" s="35">
        <f t="shared" si="10"/>
        <v>1.2039473684210524</v>
      </c>
      <c r="I132" s="35">
        <f t="shared" si="8"/>
        <v>0.98317047697368432</v>
      </c>
    </row>
    <row r="133" spans="1:9" x14ac:dyDescent="0.25">
      <c r="A133" s="36">
        <v>1960</v>
      </c>
      <c r="B133" s="36">
        <v>8</v>
      </c>
      <c r="C133" s="35">
        <f t="shared" si="9"/>
        <v>1960.5833333333333</v>
      </c>
      <c r="D133" s="37">
        <v>8.1758064516129032</v>
      </c>
      <c r="E133" s="36">
        <v>59.79999999999999</v>
      </c>
      <c r="F133" s="36">
        <v>64.800000000000011</v>
      </c>
      <c r="G133" s="35">
        <f t="shared" si="7"/>
        <v>0.13432480989475462</v>
      </c>
      <c r="H133" s="35">
        <f t="shared" si="10"/>
        <v>0.92283950617283916</v>
      </c>
      <c r="I133" s="35">
        <f t="shared" si="8"/>
        <v>0.86591860901539397</v>
      </c>
    </row>
    <row r="134" spans="1:9" x14ac:dyDescent="0.25">
      <c r="A134" s="36">
        <v>1960</v>
      </c>
      <c r="B134" s="36">
        <v>9</v>
      </c>
      <c r="C134" s="35">
        <f t="shared" si="9"/>
        <v>1960.6666666666667</v>
      </c>
      <c r="D134" s="37">
        <v>10.293333333333335</v>
      </c>
      <c r="E134" s="36">
        <v>79.999999999999986</v>
      </c>
      <c r="F134" s="36">
        <v>91.600000000000009</v>
      </c>
      <c r="G134" s="35">
        <f t="shared" ref="G134:G197" si="14">IF(D134&gt;tmax,0,((tmax-D134)/(tmax-topt))^ta*EXP((ta/tb)*(1-((tmax-D134)/(tmax-topt))^tb)))</f>
        <v>0.18614670505742986</v>
      </c>
      <c r="H134" s="35">
        <f t="shared" si="10"/>
        <v>0.87336244541484698</v>
      </c>
      <c r="I134" s="35">
        <f t="shared" ref="I134:I197" si="15">wfacpar1+(wfacpar2*H134)-(wfacpar3*H134^2)</f>
        <v>0.8413346217654124</v>
      </c>
    </row>
    <row r="135" spans="1:9" x14ac:dyDescent="0.25">
      <c r="A135" s="36">
        <v>1960</v>
      </c>
      <c r="B135" s="36">
        <v>10</v>
      </c>
      <c r="C135" s="35">
        <f t="shared" ref="C135:C198" si="16">A135+((B135-1)/12)</f>
        <v>1960.75</v>
      </c>
      <c r="D135" s="37">
        <v>14.103225806451613</v>
      </c>
      <c r="E135" s="36">
        <v>13.799999999999999</v>
      </c>
      <c r="F135" s="36">
        <v>140.00000000000006</v>
      </c>
      <c r="G135" s="35">
        <f t="shared" si="14"/>
        <v>0.30854013789941448</v>
      </c>
      <c r="H135" s="35">
        <f t="shared" ref="H135:H198" si="17">MIN(1.25,E135/F135)</f>
        <v>9.8571428571428518E-2</v>
      </c>
      <c r="I135" s="35">
        <f t="shared" si="15"/>
        <v>0.30225645040816324</v>
      </c>
    </row>
    <row r="136" spans="1:9" x14ac:dyDescent="0.25">
      <c r="A136" s="36">
        <v>1960</v>
      </c>
      <c r="B136" s="36">
        <v>11</v>
      </c>
      <c r="C136" s="35">
        <f t="shared" si="16"/>
        <v>1960.8333333333333</v>
      </c>
      <c r="D136" s="37">
        <v>14.041666666666668</v>
      </c>
      <c r="E136" s="36">
        <v>32.5</v>
      </c>
      <c r="F136" s="36">
        <v>189.99999999999994</v>
      </c>
      <c r="G136" s="35">
        <f t="shared" si="14"/>
        <v>0.30627854163409846</v>
      </c>
      <c r="H136" s="35">
        <f t="shared" si="17"/>
        <v>0.17105263157894743</v>
      </c>
      <c r="I136" s="35">
        <f t="shared" si="15"/>
        <v>0.36497006578947372</v>
      </c>
    </row>
    <row r="137" spans="1:9" x14ac:dyDescent="0.25">
      <c r="A137" s="36">
        <v>1960</v>
      </c>
      <c r="B137" s="36">
        <v>12</v>
      </c>
      <c r="C137" s="35">
        <f t="shared" si="16"/>
        <v>1960.9166666666667</v>
      </c>
      <c r="D137" s="37">
        <v>21.091935483870966</v>
      </c>
      <c r="E137" s="36">
        <v>0.8</v>
      </c>
      <c r="F137" s="36">
        <v>233.00000000000006</v>
      </c>
      <c r="G137" s="35">
        <f t="shared" si="14"/>
        <v>0.60509483080682469</v>
      </c>
      <c r="H137" s="35">
        <f t="shared" si="17"/>
        <v>3.4334763948497848E-3</v>
      </c>
      <c r="I137" s="35">
        <f t="shared" si="15"/>
        <v>0.21609131846230362</v>
      </c>
    </row>
    <row r="138" spans="1:9" x14ac:dyDescent="0.25">
      <c r="A138" s="36">
        <v>1961</v>
      </c>
      <c r="B138" s="36">
        <v>1</v>
      </c>
      <c r="C138" s="35">
        <f t="shared" si="16"/>
        <v>1961</v>
      </c>
      <c r="D138" s="37">
        <v>23.464516129032258</v>
      </c>
      <c r="E138" s="36">
        <v>1.6</v>
      </c>
      <c r="F138" s="36">
        <v>253.80000000000007</v>
      </c>
      <c r="G138" s="35">
        <f t="shared" si="14"/>
        <v>0.71008808079347818</v>
      </c>
      <c r="H138" s="35">
        <f t="shared" si="17"/>
        <v>6.3041765169424731E-3</v>
      </c>
      <c r="I138" s="35">
        <f t="shared" si="15"/>
        <v>0.21875518551430395</v>
      </c>
    </row>
    <row r="139" spans="1:9" x14ac:dyDescent="0.25">
      <c r="A139" s="36">
        <v>1961</v>
      </c>
      <c r="B139" s="36">
        <v>2</v>
      </c>
      <c r="C139" s="35">
        <f t="shared" si="16"/>
        <v>1961.0833333333333</v>
      </c>
      <c r="D139" s="37">
        <v>21.110714285714284</v>
      </c>
      <c r="E139" s="36">
        <v>18.7</v>
      </c>
      <c r="F139" s="36">
        <v>214.4</v>
      </c>
      <c r="G139" s="35">
        <f t="shared" si="14"/>
        <v>0.60594063777645923</v>
      </c>
      <c r="H139" s="35">
        <f t="shared" si="17"/>
        <v>8.7220149253731338E-2</v>
      </c>
      <c r="I139" s="35">
        <f t="shared" si="15"/>
        <v>0.29220525022537736</v>
      </c>
    </row>
    <row r="140" spans="1:9" x14ac:dyDescent="0.25">
      <c r="A140" s="36">
        <v>1961</v>
      </c>
      <c r="B140" s="36">
        <v>3</v>
      </c>
      <c r="C140" s="35">
        <f t="shared" si="16"/>
        <v>1961.1666666666667</v>
      </c>
      <c r="D140" s="37">
        <v>18.803225806451611</v>
      </c>
      <c r="E140" s="36">
        <v>8.1</v>
      </c>
      <c r="F140" s="36">
        <v>176.59999999999994</v>
      </c>
      <c r="G140" s="35">
        <f t="shared" si="14"/>
        <v>0.502236731497678</v>
      </c>
      <c r="H140" s="35">
        <f t="shared" si="17"/>
        <v>4.586636466591168E-2</v>
      </c>
      <c r="I140" s="35">
        <f t="shared" si="15"/>
        <v>0.25506185059042774</v>
      </c>
    </row>
    <row r="141" spans="1:9" x14ac:dyDescent="0.25">
      <c r="A141" s="36">
        <v>1961</v>
      </c>
      <c r="B141" s="36">
        <v>4</v>
      </c>
      <c r="C141" s="35">
        <f t="shared" si="16"/>
        <v>1961.25</v>
      </c>
      <c r="D141" s="37">
        <v>16.056666666666661</v>
      </c>
      <c r="E141" s="36">
        <v>131.70000000000002</v>
      </c>
      <c r="F141" s="36">
        <v>104.19999999999997</v>
      </c>
      <c r="G141" s="35">
        <f t="shared" si="14"/>
        <v>0.38451751498822345</v>
      </c>
      <c r="H141" s="35">
        <f t="shared" si="17"/>
        <v>1.25</v>
      </c>
      <c r="I141" s="35">
        <f t="shared" si="15"/>
        <v>0.99874375000000026</v>
      </c>
    </row>
    <row r="142" spans="1:9" x14ac:dyDescent="0.25">
      <c r="A142" s="36">
        <v>1961</v>
      </c>
      <c r="B142" s="36">
        <v>5</v>
      </c>
      <c r="C142" s="35">
        <f t="shared" si="16"/>
        <v>1961.3333333333333</v>
      </c>
      <c r="D142" s="37">
        <v>11.45967741935484</v>
      </c>
      <c r="E142" s="36">
        <v>25.9</v>
      </c>
      <c r="F142" s="36">
        <v>62.799999999999969</v>
      </c>
      <c r="G142" s="35">
        <f t="shared" si="14"/>
        <v>0.2196828932624954</v>
      </c>
      <c r="H142" s="35">
        <f t="shared" si="17"/>
        <v>0.41242038216560528</v>
      </c>
      <c r="I142" s="35">
        <f t="shared" si="15"/>
        <v>0.55553182659539946</v>
      </c>
    </row>
    <row r="143" spans="1:9" x14ac:dyDescent="0.25">
      <c r="A143" s="36">
        <v>1961</v>
      </c>
      <c r="B143" s="36">
        <v>6</v>
      </c>
      <c r="C143" s="35">
        <f t="shared" si="16"/>
        <v>1961.4166666666667</v>
      </c>
      <c r="D143" s="37">
        <v>9.7849999999999984</v>
      </c>
      <c r="E143" s="36">
        <v>51.2</v>
      </c>
      <c r="F143" s="36">
        <v>41.599999999999987</v>
      </c>
      <c r="G143" s="35">
        <f t="shared" si="14"/>
        <v>0.17264554782535471</v>
      </c>
      <c r="H143" s="35">
        <f t="shared" si="17"/>
        <v>1.2307692307692313</v>
      </c>
      <c r="I143" s="35">
        <f t="shared" si="15"/>
        <v>0.99236508875739682</v>
      </c>
    </row>
    <row r="144" spans="1:9" x14ac:dyDescent="0.25">
      <c r="A144" s="36">
        <v>1961</v>
      </c>
      <c r="B144" s="36">
        <v>7</v>
      </c>
      <c r="C144" s="35">
        <f t="shared" si="16"/>
        <v>1961.5</v>
      </c>
      <c r="D144" s="37">
        <v>8.2096774193548381</v>
      </c>
      <c r="E144" s="36">
        <v>51.399999999999991</v>
      </c>
      <c r="F144" s="36">
        <v>45.600000000000009</v>
      </c>
      <c r="G144" s="35">
        <f t="shared" si="14"/>
        <v>0.13506328718152616</v>
      </c>
      <c r="H144" s="35">
        <f t="shared" si="17"/>
        <v>1.12719298245614</v>
      </c>
      <c r="I144" s="35">
        <f t="shared" si="15"/>
        <v>0.95494053362573106</v>
      </c>
    </row>
    <row r="145" spans="1:9" x14ac:dyDescent="0.25">
      <c r="A145" s="36">
        <v>1961</v>
      </c>
      <c r="B145" s="36">
        <v>8</v>
      </c>
      <c r="C145" s="35">
        <f t="shared" si="16"/>
        <v>1961.5833333333333</v>
      </c>
      <c r="D145" s="37">
        <v>8.564516129032258</v>
      </c>
      <c r="E145" s="36">
        <v>50.699999999999989</v>
      </c>
      <c r="F145" s="36">
        <v>64.800000000000011</v>
      </c>
      <c r="G145" s="35">
        <f t="shared" si="14"/>
        <v>0.14297367698393607</v>
      </c>
      <c r="H145" s="35">
        <f t="shared" si="17"/>
        <v>0.78240740740740711</v>
      </c>
      <c r="I145" s="35">
        <f t="shared" si="15"/>
        <v>0.79305907707475976</v>
      </c>
    </row>
    <row r="146" spans="1:9" x14ac:dyDescent="0.25">
      <c r="A146" s="36">
        <v>1961</v>
      </c>
      <c r="B146" s="36">
        <v>9</v>
      </c>
      <c r="C146" s="35">
        <f t="shared" si="16"/>
        <v>1961.6666666666667</v>
      </c>
      <c r="D146" s="37">
        <v>12.573333333333336</v>
      </c>
      <c r="E146" s="36">
        <v>36.299999999999997</v>
      </c>
      <c r="F146" s="36">
        <v>91.600000000000009</v>
      </c>
      <c r="G146" s="35">
        <f t="shared" si="14"/>
        <v>0.25499720576396628</v>
      </c>
      <c r="H146" s="35">
        <f t="shared" si="17"/>
        <v>0.39628820960698685</v>
      </c>
      <c r="I146" s="35">
        <f t="shared" si="15"/>
        <v>0.54367212093114159</v>
      </c>
    </row>
    <row r="147" spans="1:9" x14ac:dyDescent="0.25">
      <c r="A147" s="36">
        <v>1961</v>
      </c>
      <c r="B147" s="36">
        <v>10</v>
      </c>
      <c r="C147" s="35">
        <f t="shared" si="16"/>
        <v>1961.75</v>
      </c>
      <c r="D147" s="37">
        <v>15.517741935483871</v>
      </c>
      <c r="E147" s="36">
        <v>14.2</v>
      </c>
      <c r="F147" s="36">
        <v>140.00000000000006</v>
      </c>
      <c r="G147" s="35">
        <f t="shared" si="14"/>
        <v>0.36278616377978407</v>
      </c>
      <c r="H147" s="35">
        <f t="shared" si="17"/>
        <v>0.10142857142857138</v>
      </c>
      <c r="I147" s="35">
        <f t="shared" si="15"/>
        <v>0.30477656469387748</v>
      </c>
    </row>
    <row r="148" spans="1:9" x14ac:dyDescent="0.25">
      <c r="A148" s="36">
        <v>1961</v>
      </c>
      <c r="B148" s="36">
        <v>11</v>
      </c>
      <c r="C148" s="35">
        <f t="shared" si="16"/>
        <v>1961.8333333333333</v>
      </c>
      <c r="D148" s="37">
        <v>16.981666666666662</v>
      </c>
      <c r="E148" s="36">
        <v>48.599999999999994</v>
      </c>
      <c r="F148" s="36">
        <v>189.99999999999994</v>
      </c>
      <c r="G148" s="35">
        <f t="shared" si="14"/>
        <v>0.42300273074852585</v>
      </c>
      <c r="H148" s="35">
        <f t="shared" si="17"/>
        <v>0.25578947368421057</v>
      </c>
      <c r="I148" s="35">
        <f t="shared" si="15"/>
        <v>0.43507310947368422</v>
      </c>
    </row>
    <row r="149" spans="1:9" x14ac:dyDescent="0.25">
      <c r="A149" s="36">
        <v>1961</v>
      </c>
      <c r="B149" s="36">
        <v>12</v>
      </c>
      <c r="C149" s="35">
        <f t="shared" si="16"/>
        <v>1961.9166666666667</v>
      </c>
      <c r="D149" s="37">
        <v>19.62096774193548</v>
      </c>
      <c r="E149" s="36">
        <v>12.5</v>
      </c>
      <c r="F149" s="36">
        <v>233.00000000000006</v>
      </c>
      <c r="G149" s="35">
        <f t="shared" si="14"/>
        <v>0.5387958873600025</v>
      </c>
      <c r="H149" s="35">
        <f t="shared" si="17"/>
        <v>5.3648068669527885E-2</v>
      </c>
      <c r="I149" s="35">
        <f t="shared" si="15"/>
        <v>0.26211430906813538</v>
      </c>
    </row>
    <row r="150" spans="1:9" x14ac:dyDescent="0.25">
      <c r="A150" s="36">
        <v>1962</v>
      </c>
      <c r="B150" s="36">
        <v>1</v>
      </c>
      <c r="C150" s="35">
        <f t="shared" si="16"/>
        <v>1962</v>
      </c>
      <c r="D150" s="37">
        <v>21.595161290322583</v>
      </c>
      <c r="E150" s="36">
        <v>34.400000000000006</v>
      </c>
      <c r="F150" s="36">
        <v>253.80000000000007</v>
      </c>
      <c r="G150" s="35">
        <f t="shared" si="14"/>
        <v>0.627716493591985</v>
      </c>
      <c r="H150" s="35">
        <f t="shared" si="17"/>
        <v>0.13553979511426317</v>
      </c>
      <c r="I150" s="35">
        <f t="shared" si="15"/>
        <v>0.33455974039361358</v>
      </c>
    </row>
    <row r="151" spans="1:9" x14ac:dyDescent="0.25">
      <c r="A151" s="36">
        <v>1962</v>
      </c>
      <c r="B151" s="36">
        <v>2</v>
      </c>
      <c r="C151" s="35">
        <f t="shared" si="16"/>
        <v>1962.0833333333333</v>
      </c>
      <c r="D151" s="37">
        <v>20.164285714285715</v>
      </c>
      <c r="E151" s="36">
        <v>6.6999999999999993</v>
      </c>
      <c r="F151" s="36">
        <v>214.4</v>
      </c>
      <c r="G151" s="35">
        <f t="shared" si="14"/>
        <v>0.56325676795491331</v>
      </c>
      <c r="H151" s="35">
        <f t="shared" si="17"/>
        <v>3.1249999999999997E-2</v>
      </c>
      <c r="I151" s="35">
        <f t="shared" si="15"/>
        <v>0.24173623046875001</v>
      </c>
    </row>
    <row r="152" spans="1:9" x14ac:dyDescent="0.25">
      <c r="A152" s="36">
        <v>1962</v>
      </c>
      <c r="B152" s="36">
        <v>3</v>
      </c>
      <c r="C152" s="35">
        <f t="shared" si="16"/>
        <v>1962.1666666666667</v>
      </c>
      <c r="D152" s="37">
        <v>18.930645161290325</v>
      </c>
      <c r="E152" s="36">
        <v>40.299999999999997</v>
      </c>
      <c r="F152" s="36">
        <v>176.59999999999994</v>
      </c>
      <c r="G152" s="35">
        <f t="shared" si="14"/>
        <v>0.50790496532625706</v>
      </c>
      <c r="H152" s="35">
        <f t="shared" si="17"/>
        <v>0.2281993204983013</v>
      </c>
      <c r="I152" s="35">
        <f t="shared" si="15"/>
        <v>0.41262814728051833</v>
      </c>
    </row>
    <row r="153" spans="1:9" x14ac:dyDescent="0.25">
      <c r="A153" s="36">
        <v>1962</v>
      </c>
      <c r="B153" s="36">
        <v>4</v>
      </c>
      <c r="C153" s="35">
        <f t="shared" si="16"/>
        <v>1962.25</v>
      </c>
      <c r="D153" s="37">
        <v>15.113333333333335</v>
      </c>
      <c r="E153" s="36">
        <v>1.8</v>
      </c>
      <c r="F153" s="36">
        <v>104.19999999999997</v>
      </c>
      <c r="G153" s="35">
        <f t="shared" si="14"/>
        <v>0.3468480739333929</v>
      </c>
      <c r="H153" s="35">
        <f t="shared" si="17"/>
        <v>1.7274472168905954E-2</v>
      </c>
      <c r="I153" s="35">
        <f t="shared" si="15"/>
        <v>0.22889843575583646</v>
      </c>
    </row>
    <row r="154" spans="1:9" x14ac:dyDescent="0.25">
      <c r="A154" s="36">
        <v>1962</v>
      </c>
      <c r="B154" s="36">
        <v>5</v>
      </c>
      <c r="C154" s="35">
        <f t="shared" si="16"/>
        <v>1962.3333333333333</v>
      </c>
      <c r="D154" s="37">
        <v>10.480645161290321</v>
      </c>
      <c r="E154" s="36">
        <v>88.999999999999972</v>
      </c>
      <c r="F154" s="36">
        <v>62.799999999999969</v>
      </c>
      <c r="G154" s="35">
        <f t="shared" si="14"/>
        <v>0.1912923648343331</v>
      </c>
      <c r="H154" s="35">
        <f t="shared" si="17"/>
        <v>1.25</v>
      </c>
      <c r="I154" s="35">
        <f t="shared" si="15"/>
        <v>0.99874375000000026</v>
      </c>
    </row>
    <row r="155" spans="1:9" x14ac:dyDescent="0.25">
      <c r="A155" s="36">
        <v>1962</v>
      </c>
      <c r="B155" s="36">
        <v>6</v>
      </c>
      <c r="C155" s="35">
        <f t="shared" si="16"/>
        <v>1962.4166666666667</v>
      </c>
      <c r="D155" s="37">
        <v>11.354999999999999</v>
      </c>
      <c r="E155" s="36">
        <v>45.599999999999994</v>
      </c>
      <c r="F155" s="36">
        <v>41.599999999999987</v>
      </c>
      <c r="G155" s="35">
        <f t="shared" si="14"/>
        <v>0.21652787456856326</v>
      </c>
      <c r="H155" s="35">
        <f t="shared" si="17"/>
        <v>1.0961538461538463</v>
      </c>
      <c r="I155" s="35">
        <f t="shared" si="15"/>
        <v>0.94271712278106534</v>
      </c>
    </row>
    <row r="156" spans="1:9" x14ac:dyDescent="0.25">
      <c r="A156" s="36">
        <v>1962</v>
      </c>
      <c r="B156" s="36">
        <v>7</v>
      </c>
      <c r="C156" s="35">
        <f t="shared" si="16"/>
        <v>1962.5</v>
      </c>
      <c r="D156" s="37">
        <v>9.1516129032258071</v>
      </c>
      <c r="E156" s="36">
        <v>44.699999999999996</v>
      </c>
      <c r="F156" s="36">
        <v>45.600000000000009</v>
      </c>
      <c r="G156" s="35">
        <f t="shared" si="14"/>
        <v>0.15676655382156485</v>
      </c>
      <c r="H156" s="35">
        <f t="shared" si="17"/>
        <v>0.98026315789473661</v>
      </c>
      <c r="I156" s="35">
        <f t="shared" si="15"/>
        <v>0.89296981907894735</v>
      </c>
    </row>
    <row r="157" spans="1:9" x14ac:dyDescent="0.25">
      <c r="A157" s="36">
        <v>1962</v>
      </c>
      <c r="B157" s="36">
        <v>8</v>
      </c>
      <c r="C157" s="35">
        <f t="shared" si="16"/>
        <v>1962.5833333333333</v>
      </c>
      <c r="D157" s="37">
        <v>9.5548387096774192</v>
      </c>
      <c r="E157" s="36">
        <v>50.499999999999986</v>
      </c>
      <c r="F157" s="36">
        <v>64.800000000000011</v>
      </c>
      <c r="G157" s="35">
        <f t="shared" si="14"/>
        <v>0.16675471605220651</v>
      </c>
      <c r="H157" s="35">
        <f t="shared" si="17"/>
        <v>0.77932098765432067</v>
      </c>
      <c r="I157" s="35">
        <f t="shared" si="15"/>
        <v>0.7913508828208351</v>
      </c>
    </row>
    <row r="158" spans="1:9" x14ac:dyDescent="0.25">
      <c r="A158" s="36">
        <v>1962</v>
      </c>
      <c r="B158" s="36">
        <v>9</v>
      </c>
      <c r="C158" s="35">
        <f t="shared" si="16"/>
        <v>1962.6666666666667</v>
      </c>
      <c r="D158" s="37">
        <v>11.336666666666666</v>
      </c>
      <c r="E158" s="36">
        <v>23.2</v>
      </c>
      <c r="F158" s="36">
        <v>91.600000000000009</v>
      </c>
      <c r="G158" s="35">
        <f t="shared" si="14"/>
        <v>0.21597823484859532</v>
      </c>
      <c r="H158" s="35">
        <f t="shared" si="17"/>
        <v>0.25327510917030566</v>
      </c>
      <c r="I158" s="35">
        <f t="shared" si="15"/>
        <v>0.43304285387387725</v>
      </c>
    </row>
    <row r="159" spans="1:9" x14ac:dyDescent="0.25">
      <c r="A159" s="36">
        <v>1962</v>
      </c>
      <c r="B159" s="36">
        <v>10</v>
      </c>
      <c r="C159" s="35">
        <f t="shared" si="16"/>
        <v>1962.75</v>
      </c>
      <c r="D159" s="37">
        <v>12.822580645161292</v>
      </c>
      <c r="E159" s="36">
        <v>99.1</v>
      </c>
      <c r="F159" s="36">
        <v>140.00000000000006</v>
      </c>
      <c r="G159" s="35">
        <f t="shared" si="14"/>
        <v>0.26333192070477351</v>
      </c>
      <c r="H159" s="35">
        <f t="shared" si="17"/>
        <v>0.70785714285714252</v>
      </c>
      <c r="I159" s="35">
        <f t="shared" si="15"/>
        <v>0.75051330341836719</v>
      </c>
    </row>
    <row r="160" spans="1:9" x14ac:dyDescent="0.25">
      <c r="A160" s="36">
        <v>1962</v>
      </c>
      <c r="B160" s="36">
        <v>11</v>
      </c>
      <c r="C160" s="35">
        <f t="shared" si="16"/>
        <v>1962.8333333333333</v>
      </c>
      <c r="D160" s="37">
        <v>17.815000000000001</v>
      </c>
      <c r="E160" s="36">
        <v>12.9</v>
      </c>
      <c r="F160" s="36">
        <v>189.99999999999994</v>
      </c>
      <c r="G160" s="35">
        <f t="shared" si="14"/>
        <v>0.45877261859169138</v>
      </c>
      <c r="H160" s="35">
        <f t="shared" si="17"/>
        <v>6.7894736842105285E-2</v>
      </c>
      <c r="I160" s="35">
        <f t="shared" si="15"/>
        <v>0.27495015421052632</v>
      </c>
    </row>
    <row r="161" spans="1:9" x14ac:dyDescent="0.25">
      <c r="A161" s="36">
        <v>1962</v>
      </c>
      <c r="B161" s="36">
        <v>12</v>
      </c>
      <c r="C161" s="35">
        <f t="shared" si="16"/>
        <v>1962.9166666666667</v>
      </c>
      <c r="D161" s="37">
        <v>18.20967741935484</v>
      </c>
      <c r="E161" s="36">
        <v>47.199999999999996</v>
      </c>
      <c r="F161" s="36">
        <v>233.00000000000006</v>
      </c>
      <c r="G161" s="35">
        <f t="shared" si="14"/>
        <v>0.47601407651454641</v>
      </c>
      <c r="H161" s="35">
        <f t="shared" si="17"/>
        <v>0.20257510729613726</v>
      </c>
      <c r="I161" s="35">
        <f t="shared" si="15"/>
        <v>0.39145347285822163</v>
      </c>
    </row>
    <row r="162" spans="1:9" x14ac:dyDescent="0.25">
      <c r="A162" s="36">
        <v>1963</v>
      </c>
      <c r="B162" s="36">
        <v>1</v>
      </c>
      <c r="C162" s="35">
        <f t="shared" si="16"/>
        <v>1963</v>
      </c>
      <c r="D162" s="37">
        <v>19.722580645161294</v>
      </c>
      <c r="E162" s="36">
        <v>36.799999999999997</v>
      </c>
      <c r="F162" s="36">
        <v>253.80000000000007</v>
      </c>
      <c r="G162" s="35">
        <f t="shared" si="14"/>
        <v>0.54336339671212497</v>
      </c>
      <c r="H162" s="35">
        <f t="shared" si="17"/>
        <v>0.14499605988967687</v>
      </c>
      <c r="I162" s="35">
        <f t="shared" si="15"/>
        <v>0.34271677772872039</v>
      </c>
    </row>
    <row r="163" spans="1:9" x14ac:dyDescent="0.25">
      <c r="A163" s="36">
        <v>1963</v>
      </c>
      <c r="B163" s="36">
        <v>2</v>
      </c>
      <c r="C163" s="35">
        <f t="shared" si="16"/>
        <v>1963.0833333333333</v>
      </c>
      <c r="D163" s="37">
        <v>20.787500000000001</v>
      </c>
      <c r="E163" s="36">
        <v>5.3</v>
      </c>
      <c r="F163" s="36">
        <v>214.4</v>
      </c>
      <c r="G163" s="35">
        <f t="shared" si="14"/>
        <v>0.59137166175701295</v>
      </c>
      <c r="H163" s="35">
        <f t="shared" si="17"/>
        <v>2.4720149253731342E-2</v>
      </c>
      <c r="I163" s="35">
        <f t="shared" si="15"/>
        <v>0.23574969985224298</v>
      </c>
    </row>
    <row r="164" spans="1:9" x14ac:dyDescent="0.25">
      <c r="A164" s="36">
        <v>1963</v>
      </c>
      <c r="B164" s="36">
        <v>3</v>
      </c>
      <c r="C164" s="35">
        <f t="shared" si="16"/>
        <v>1963.1666666666667</v>
      </c>
      <c r="D164" s="37">
        <v>18.53064516129032</v>
      </c>
      <c r="E164" s="36">
        <v>2.1</v>
      </c>
      <c r="F164" s="36">
        <v>176.59999999999994</v>
      </c>
      <c r="G164" s="35">
        <f t="shared" si="14"/>
        <v>0.49015475092710642</v>
      </c>
      <c r="H164" s="35">
        <f t="shared" si="17"/>
        <v>1.1891279728199325E-2</v>
      </c>
      <c r="I164" s="35">
        <f t="shared" si="15"/>
        <v>0.22392833709979235</v>
      </c>
    </row>
    <row r="165" spans="1:9" x14ac:dyDescent="0.25">
      <c r="A165" s="36">
        <v>1963</v>
      </c>
      <c r="B165" s="36">
        <v>4</v>
      </c>
      <c r="C165" s="35">
        <f t="shared" si="16"/>
        <v>1963.25</v>
      </c>
      <c r="D165" s="37">
        <v>14.215000000000003</v>
      </c>
      <c r="E165" s="36">
        <v>82.5</v>
      </c>
      <c r="F165" s="36">
        <v>104.19999999999997</v>
      </c>
      <c r="G165" s="35">
        <f t="shared" si="14"/>
        <v>0.31266861341297425</v>
      </c>
      <c r="H165" s="35">
        <f t="shared" si="17"/>
        <v>0.79174664107485626</v>
      </c>
      <c r="I165" s="35">
        <f t="shared" si="15"/>
        <v>0.79819992014839336</v>
      </c>
    </row>
    <row r="166" spans="1:9" x14ac:dyDescent="0.25">
      <c r="A166" s="36">
        <v>1963</v>
      </c>
      <c r="B166" s="36">
        <v>5</v>
      </c>
      <c r="C166" s="35">
        <f t="shared" si="16"/>
        <v>1963.3333333333333</v>
      </c>
      <c r="D166" s="37">
        <v>12.32258064516129</v>
      </c>
      <c r="E166" s="36">
        <v>97.59999999999998</v>
      </c>
      <c r="F166" s="36">
        <v>62.799999999999969</v>
      </c>
      <c r="G166" s="35">
        <f t="shared" si="14"/>
        <v>0.24676954513894436</v>
      </c>
      <c r="H166" s="35">
        <f t="shared" si="17"/>
        <v>1.25</v>
      </c>
      <c r="I166" s="35">
        <f t="shared" si="15"/>
        <v>0.99874375000000026</v>
      </c>
    </row>
    <row r="167" spans="1:9" x14ac:dyDescent="0.25">
      <c r="A167" s="36">
        <v>1963</v>
      </c>
      <c r="B167" s="36">
        <v>6</v>
      </c>
      <c r="C167" s="35">
        <f t="shared" si="16"/>
        <v>1963.4166666666667</v>
      </c>
      <c r="D167" s="37">
        <v>9.6400000000000023</v>
      </c>
      <c r="E167" s="36">
        <v>113.79999999999998</v>
      </c>
      <c r="F167" s="36">
        <v>41.599999999999987</v>
      </c>
      <c r="G167" s="35">
        <f t="shared" si="14"/>
        <v>0.16891826402928239</v>
      </c>
      <c r="H167" s="35">
        <f t="shared" si="17"/>
        <v>1.25</v>
      </c>
      <c r="I167" s="35">
        <f t="shared" si="15"/>
        <v>0.99874375000000026</v>
      </c>
    </row>
    <row r="168" spans="1:9" x14ac:dyDescent="0.25">
      <c r="A168" s="36">
        <v>1963</v>
      </c>
      <c r="B168" s="36">
        <v>7</v>
      </c>
      <c r="C168" s="35">
        <f t="shared" si="16"/>
        <v>1963.5</v>
      </c>
      <c r="D168" s="37">
        <v>8.619354838709679</v>
      </c>
      <c r="E168" s="36">
        <v>106.09999999999998</v>
      </c>
      <c r="F168" s="36">
        <v>45.600000000000009</v>
      </c>
      <c r="G168" s="35">
        <f t="shared" si="14"/>
        <v>0.14422466981095269</v>
      </c>
      <c r="H168" s="35">
        <f t="shared" si="17"/>
        <v>1.25</v>
      </c>
      <c r="I168" s="35">
        <f t="shared" si="15"/>
        <v>0.99874375000000026</v>
      </c>
    </row>
    <row r="169" spans="1:9" x14ac:dyDescent="0.25">
      <c r="A169" s="36">
        <v>1963</v>
      </c>
      <c r="B169" s="36">
        <v>8</v>
      </c>
      <c r="C169" s="35">
        <f t="shared" si="16"/>
        <v>1963.5833333333333</v>
      </c>
      <c r="D169" s="37">
        <v>9.3112903225806463</v>
      </c>
      <c r="E169" s="36">
        <v>67.09999999999998</v>
      </c>
      <c r="F169" s="36">
        <v>64.800000000000011</v>
      </c>
      <c r="G169" s="35">
        <f t="shared" si="14"/>
        <v>0.16067142935737588</v>
      </c>
      <c r="H169" s="35">
        <f t="shared" si="17"/>
        <v>1.0354938271604934</v>
      </c>
      <c r="I169" s="35">
        <f t="shared" si="15"/>
        <v>0.9174865938404968</v>
      </c>
    </row>
    <row r="170" spans="1:9" x14ac:dyDescent="0.25">
      <c r="A170" s="36">
        <v>1963</v>
      </c>
      <c r="B170" s="36">
        <v>9</v>
      </c>
      <c r="C170" s="35">
        <f t="shared" si="16"/>
        <v>1963.6666666666667</v>
      </c>
      <c r="D170" s="37">
        <v>11.848333333333334</v>
      </c>
      <c r="E170" s="36">
        <v>58.79999999999999</v>
      </c>
      <c r="F170" s="36">
        <v>91.600000000000009</v>
      </c>
      <c r="G170" s="35">
        <f t="shared" si="14"/>
        <v>0.23164575999829931</v>
      </c>
      <c r="H170" s="35">
        <f t="shared" si="17"/>
        <v>0.6419213973799125</v>
      </c>
      <c r="I170" s="35">
        <f t="shared" si="15"/>
        <v>0.71064865467859106</v>
      </c>
    </row>
    <row r="171" spans="1:9" x14ac:dyDescent="0.25">
      <c r="A171" s="36">
        <v>1963</v>
      </c>
      <c r="B171" s="36">
        <v>10</v>
      </c>
      <c r="C171" s="35">
        <f t="shared" si="16"/>
        <v>1963.75</v>
      </c>
      <c r="D171" s="37">
        <v>15.025806451612901</v>
      </c>
      <c r="E171" s="36">
        <v>17.7</v>
      </c>
      <c r="F171" s="36">
        <v>140.00000000000006</v>
      </c>
      <c r="G171" s="35">
        <f t="shared" si="14"/>
        <v>0.34344220755101545</v>
      </c>
      <c r="H171" s="35">
        <f t="shared" si="17"/>
        <v>0.12642857142857136</v>
      </c>
      <c r="I171" s="35">
        <f t="shared" si="15"/>
        <v>0.32665951647959179</v>
      </c>
    </row>
    <row r="172" spans="1:9" x14ac:dyDescent="0.25">
      <c r="A172" s="36">
        <v>1963</v>
      </c>
      <c r="B172" s="36">
        <v>11</v>
      </c>
      <c r="C172" s="35">
        <f t="shared" si="16"/>
        <v>1963.8333333333333</v>
      </c>
      <c r="D172" s="37">
        <v>17.478333333333335</v>
      </c>
      <c r="E172" s="36">
        <v>11.100000000000001</v>
      </c>
      <c r="F172" s="36">
        <v>189.99999999999994</v>
      </c>
      <c r="G172" s="35">
        <f t="shared" si="14"/>
        <v>0.44421023459207648</v>
      </c>
      <c r="H172" s="35">
        <f t="shared" si="17"/>
        <v>5.8421052631578971E-2</v>
      </c>
      <c r="I172" s="35">
        <f t="shared" si="15"/>
        <v>0.26642554368421056</v>
      </c>
    </row>
    <row r="173" spans="1:9" x14ac:dyDescent="0.25">
      <c r="A173" s="36">
        <v>1963</v>
      </c>
      <c r="B173" s="36">
        <v>12</v>
      </c>
      <c r="C173" s="35">
        <f t="shared" si="16"/>
        <v>1963.9166666666667</v>
      </c>
      <c r="D173" s="37">
        <v>19.77741935483871</v>
      </c>
      <c r="E173" s="36">
        <v>0.8</v>
      </c>
      <c r="F173" s="36">
        <v>233.00000000000006</v>
      </c>
      <c r="G173" s="35">
        <f t="shared" si="14"/>
        <v>0.54583003937254926</v>
      </c>
      <c r="H173" s="35">
        <f t="shared" si="17"/>
        <v>3.4334763948497848E-3</v>
      </c>
      <c r="I173" s="35">
        <f t="shared" si="15"/>
        <v>0.21609131846230362</v>
      </c>
    </row>
    <row r="174" spans="1:9" x14ac:dyDescent="0.25">
      <c r="A174" s="36">
        <v>1964</v>
      </c>
      <c r="B174" s="36">
        <v>1</v>
      </c>
      <c r="C174" s="35">
        <f t="shared" si="16"/>
        <v>1964</v>
      </c>
      <c r="D174" s="37">
        <v>19.258064516129032</v>
      </c>
      <c r="E174" s="36">
        <v>15.400000000000002</v>
      </c>
      <c r="F174" s="36">
        <v>253.80000000000007</v>
      </c>
      <c r="G174" s="35">
        <f t="shared" si="14"/>
        <v>0.52252214762795723</v>
      </c>
      <c r="H174" s="35">
        <f t="shared" si="17"/>
        <v>6.0677698975571306E-2</v>
      </c>
      <c r="I174" s="35">
        <f t="shared" si="15"/>
        <v>0.26846004908216231</v>
      </c>
    </row>
    <row r="175" spans="1:9" x14ac:dyDescent="0.25">
      <c r="A175" s="36">
        <v>1964</v>
      </c>
      <c r="B175" s="36">
        <v>2</v>
      </c>
      <c r="C175" s="35">
        <f t="shared" si="16"/>
        <v>1964.0833333333333</v>
      </c>
      <c r="D175" s="37">
        <v>18.929310344827588</v>
      </c>
      <c r="E175" s="36">
        <v>25.700000000000003</v>
      </c>
      <c r="F175" s="36">
        <v>220.8</v>
      </c>
      <c r="G175" s="35">
        <f t="shared" si="14"/>
        <v>0.5078455234516831</v>
      </c>
      <c r="H175" s="35">
        <f t="shared" si="17"/>
        <v>0.11639492753623189</v>
      </c>
      <c r="I175" s="35">
        <f t="shared" si="15"/>
        <v>0.31791312197657395</v>
      </c>
    </row>
    <row r="176" spans="1:9" x14ac:dyDescent="0.25">
      <c r="A176" s="36">
        <v>1964</v>
      </c>
      <c r="B176" s="36">
        <v>3</v>
      </c>
      <c r="C176" s="35">
        <f t="shared" si="16"/>
        <v>1964.1666666666667</v>
      </c>
      <c r="D176" s="37">
        <v>17.92258064516129</v>
      </c>
      <c r="E176" s="36">
        <v>9.6999999999999993</v>
      </c>
      <c r="F176" s="36">
        <v>176.59999999999994</v>
      </c>
      <c r="G176" s="35">
        <f t="shared" si="14"/>
        <v>0.46345498852728123</v>
      </c>
      <c r="H176" s="35">
        <f t="shared" si="17"/>
        <v>5.4926387315968307E-2</v>
      </c>
      <c r="I176" s="35">
        <f t="shared" si="15"/>
        <v>0.26327003821395456</v>
      </c>
    </row>
    <row r="177" spans="1:9" x14ac:dyDescent="0.25">
      <c r="A177" s="36">
        <v>1964</v>
      </c>
      <c r="B177" s="36">
        <v>4</v>
      </c>
      <c r="C177" s="35">
        <f t="shared" si="16"/>
        <v>1964.25</v>
      </c>
      <c r="D177" s="37">
        <v>15.074999999999999</v>
      </c>
      <c r="E177" s="36">
        <v>53.300000000000004</v>
      </c>
      <c r="F177" s="36">
        <v>104.19999999999997</v>
      </c>
      <c r="G177" s="35">
        <f t="shared" si="14"/>
        <v>0.34535449149116937</v>
      </c>
      <c r="H177" s="35">
        <f t="shared" si="17"/>
        <v>0.51151631477927084</v>
      </c>
      <c r="I177" s="35">
        <f t="shared" si="15"/>
        <v>0.62562773834829688</v>
      </c>
    </row>
    <row r="178" spans="1:9" x14ac:dyDescent="0.25">
      <c r="A178" s="36">
        <v>1964</v>
      </c>
      <c r="B178" s="36">
        <v>5</v>
      </c>
      <c r="C178" s="35">
        <f t="shared" si="16"/>
        <v>1964.3333333333333</v>
      </c>
      <c r="D178" s="37">
        <v>11.201612903225806</v>
      </c>
      <c r="E178" s="36">
        <v>25.300000000000004</v>
      </c>
      <c r="F178" s="36">
        <v>62.799999999999969</v>
      </c>
      <c r="G178" s="35">
        <f t="shared" si="14"/>
        <v>0.21195626667606171</v>
      </c>
      <c r="H178" s="35">
        <f t="shared" si="17"/>
        <v>0.4028662420382168</v>
      </c>
      <c r="I178" s="35">
        <f t="shared" si="15"/>
        <v>0.54852318324272809</v>
      </c>
    </row>
    <row r="179" spans="1:9" x14ac:dyDescent="0.25">
      <c r="A179" s="36">
        <v>1964</v>
      </c>
      <c r="B179" s="36">
        <v>6</v>
      </c>
      <c r="C179" s="35">
        <f t="shared" si="16"/>
        <v>1964.4166666666667</v>
      </c>
      <c r="D179" s="37">
        <v>9.6116666666666664</v>
      </c>
      <c r="E179" s="36">
        <v>38.4</v>
      </c>
      <c r="F179" s="36">
        <v>41.599999999999987</v>
      </c>
      <c r="G179" s="35">
        <f t="shared" si="14"/>
        <v>0.16819634951912851</v>
      </c>
      <c r="H179" s="35">
        <f t="shared" si="17"/>
        <v>0.92307692307692335</v>
      </c>
      <c r="I179" s="35">
        <f t="shared" si="15"/>
        <v>0.86603372781065102</v>
      </c>
    </row>
    <row r="180" spans="1:9" x14ac:dyDescent="0.25">
      <c r="A180" s="36">
        <v>1964</v>
      </c>
      <c r="B180" s="36">
        <v>7</v>
      </c>
      <c r="C180" s="35">
        <f t="shared" si="16"/>
        <v>1964.5</v>
      </c>
      <c r="D180" s="37">
        <v>9.5596774193548395</v>
      </c>
      <c r="E180" s="36">
        <v>92.399999999999977</v>
      </c>
      <c r="F180" s="36">
        <v>45.600000000000009</v>
      </c>
      <c r="G180" s="35">
        <f t="shared" si="14"/>
        <v>0.1668771386901392</v>
      </c>
      <c r="H180" s="35">
        <f t="shared" si="17"/>
        <v>1.25</v>
      </c>
      <c r="I180" s="35">
        <f t="shared" si="15"/>
        <v>0.99874375000000026</v>
      </c>
    </row>
    <row r="181" spans="1:9" x14ac:dyDescent="0.25">
      <c r="A181" s="36">
        <v>1964</v>
      </c>
      <c r="B181" s="36">
        <v>8</v>
      </c>
      <c r="C181" s="35">
        <f t="shared" si="16"/>
        <v>1964.5833333333333</v>
      </c>
      <c r="D181" s="37">
        <v>9.6548387096774189</v>
      </c>
      <c r="E181" s="36">
        <v>43.099999999999994</v>
      </c>
      <c r="F181" s="36">
        <v>64.800000000000011</v>
      </c>
      <c r="G181" s="35">
        <f t="shared" si="14"/>
        <v>0.16929717952099307</v>
      </c>
      <c r="H181" s="35">
        <f t="shared" si="17"/>
        <v>0.6651234567901233</v>
      </c>
      <c r="I181" s="35">
        <f t="shared" si="15"/>
        <v>0.72491583480986121</v>
      </c>
    </row>
    <row r="182" spans="1:9" x14ac:dyDescent="0.25">
      <c r="A182" s="36">
        <v>1964</v>
      </c>
      <c r="B182" s="36">
        <v>9</v>
      </c>
      <c r="C182" s="35">
        <f t="shared" si="16"/>
        <v>1964.6666666666667</v>
      </c>
      <c r="D182" s="37">
        <v>11.275000000000002</v>
      </c>
      <c r="E182" s="36">
        <v>81.199999999999989</v>
      </c>
      <c r="F182" s="36">
        <v>91.600000000000009</v>
      </c>
      <c r="G182" s="35">
        <f t="shared" si="14"/>
        <v>0.21413587199884135</v>
      </c>
      <c r="H182" s="35">
        <f t="shared" si="17"/>
        <v>0.88646288209606972</v>
      </c>
      <c r="I182" s="35">
        <f t="shared" si="15"/>
        <v>0.84795891192006267</v>
      </c>
    </row>
    <row r="183" spans="1:9" x14ac:dyDescent="0.25">
      <c r="A183" s="36">
        <v>1964</v>
      </c>
      <c r="B183" s="36">
        <v>10</v>
      </c>
      <c r="C183" s="35">
        <f t="shared" si="16"/>
        <v>1964.75</v>
      </c>
      <c r="D183" s="37">
        <v>12.298387096774194</v>
      </c>
      <c r="E183" s="36">
        <v>81.499999999999986</v>
      </c>
      <c r="F183" s="36">
        <v>140.00000000000006</v>
      </c>
      <c r="G183" s="35">
        <f t="shared" si="14"/>
        <v>0.24598412155163119</v>
      </c>
      <c r="H183" s="35">
        <f t="shared" si="17"/>
        <v>0.58214285714285685</v>
      </c>
      <c r="I183" s="35">
        <f t="shared" si="15"/>
        <v>0.67269326913265293</v>
      </c>
    </row>
    <row r="184" spans="1:9" x14ac:dyDescent="0.25">
      <c r="A184" s="36">
        <v>1964</v>
      </c>
      <c r="B184" s="36">
        <v>11</v>
      </c>
      <c r="C184" s="35">
        <f t="shared" si="16"/>
        <v>1964.8333333333333</v>
      </c>
      <c r="D184" s="37">
        <v>16.363333333333333</v>
      </c>
      <c r="E184" s="36">
        <v>50.199999999999996</v>
      </c>
      <c r="F184" s="36">
        <v>189.99999999999994</v>
      </c>
      <c r="G184" s="35">
        <f t="shared" si="14"/>
        <v>0.3971188177325769</v>
      </c>
      <c r="H184" s="35">
        <f t="shared" si="17"/>
        <v>0.26421052631578951</v>
      </c>
      <c r="I184" s="35">
        <f t="shared" si="15"/>
        <v>0.44185057473684208</v>
      </c>
    </row>
    <row r="185" spans="1:9" x14ac:dyDescent="0.25">
      <c r="A185" s="36">
        <v>1964</v>
      </c>
      <c r="B185" s="36">
        <v>12</v>
      </c>
      <c r="C185" s="35">
        <f t="shared" si="16"/>
        <v>1964.9166666666667</v>
      </c>
      <c r="D185" s="37">
        <v>15.716129032258069</v>
      </c>
      <c r="E185" s="36">
        <v>22.3</v>
      </c>
      <c r="F185" s="36">
        <v>233.00000000000006</v>
      </c>
      <c r="G185" s="35">
        <f t="shared" si="14"/>
        <v>0.37072235491733196</v>
      </c>
      <c r="H185" s="35">
        <f t="shared" si="17"/>
        <v>9.5708154506437743E-2</v>
      </c>
      <c r="I185" s="35">
        <f t="shared" si="15"/>
        <v>0.29972697586988156</v>
      </c>
    </row>
    <row r="186" spans="1:9" x14ac:dyDescent="0.25">
      <c r="A186" s="36">
        <v>1965</v>
      </c>
      <c r="B186" s="36">
        <v>1</v>
      </c>
      <c r="C186" s="35">
        <f t="shared" si="16"/>
        <v>1965</v>
      </c>
      <c r="D186" s="37">
        <v>19.480645161290322</v>
      </c>
      <c r="E186" s="36">
        <v>0.5</v>
      </c>
      <c r="F186" s="36">
        <v>253.80000000000007</v>
      </c>
      <c r="G186" s="35">
        <f t="shared" si="14"/>
        <v>0.53249561873667461</v>
      </c>
      <c r="H186" s="35">
        <f t="shared" si="17"/>
        <v>1.9700551615445226E-3</v>
      </c>
      <c r="I186" s="35">
        <f t="shared" si="15"/>
        <v>0.21473180580317086</v>
      </c>
    </row>
    <row r="187" spans="1:9" x14ac:dyDescent="0.25">
      <c r="A187" s="36">
        <v>1965</v>
      </c>
      <c r="B187" s="36">
        <v>2</v>
      </c>
      <c r="C187" s="35">
        <f t="shared" si="16"/>
        <v>1965.0833333333333</v>
      </c>
      <c r="D187" s="37">
        <v>22.455357142857139</v>
      </c>
      <c r="E187" s="36">
        <v>0</v>
      </c>
      <c r="F187" s="36">
        <v>214.4</v>
      </c>
      <c r="G187" s="35">
        <f t="shared" si="14"/>
        <v>0.66604404601967193</v>
      </c>
      <c r="H187" s="35">
        <f t="shared" si="17"/>
        <v>0</v>
      </c>
      <c r="I187" s="35">
        <f t="shared" si="15"/>
        <v>0.21290000000000001</v>
      </c>
    </row>
    <row r="188" spans="1:9" x14ac:dyDescent="0.25">
      <c r="A188" s="36">
        <v>1965</v>
      </c>
      <c r="B188" s="36">
        <v>3</v>
      </c>
      <c r="C188" s="35">
        <f t="shared" si="16"/>
        <v>1965.1666666666667</v>
      </c>
      <c r="D188" s="37">
        <v>18.240322580645163</v>
      </c>
      <c r="E188" s="36">
        <v>10.6</v>
      </c>
      <c r="F188" s="36">
        <v>176.59999999999994</v>
      </c>
      <c r="G188" s="35">
        <f t="shared" si="14"/>
        <v>0.47735982798394022</v>
      </c>
      <c r="H188" s="35">
        <f t="shared" si="17"/>
        <v>6.002265005662516E-2</v>
      </c>
      <c r="I188" s="35">
        <f t="shared" si="15"/>
        <v>0.26786973536884578</v>
      </c>
    </row>
    <row r="189" spans="1:9" x14ac:dyDescent="0.25">
      <c r="A189" s="36">
        <v>1965</v>
      </c>
      <c r="B189" s="36">
        <v>4</v>
      </c>
      <c r="C189" s="35">
        <f t="shared" si="16"/>
        <v>1965.25</v>
      </c>
      <c r="D189" s="37">
        <v>13.139999999999997</v>
      </c>
      <c r="E189" s="36">
        <v>19.600000000000001</v>
      </c>
      <c r="F189" s="36">
        <v>104.19999999999997</v>
      </c>
      <c r="G189" s="35">
        <f t="shared" si="14"/>
        <v>0.27416922626718143</v>
      </c>
      <c r="H189" s="35">
        <f t="shared" si="17"/>
        <v>0.1880998080614204</v>
      </c>
      <c r="I189" s="35">
        <f t="shared" si="15"/>
        <v>0.37935168637015054</v>
      </c>
    </row>
    <row r="190" spans="1:9" x14ac:dyDescent="0.25">
      <c r="A190" s="36">
        <v>1965</v>
      </c>
      <c r="B190" s="36">
        <v>5</v>
      </c>
      <c r="C190" s="35">
        <f t="shared" si="16"/>
        <v>1965.3333333333333</v>
      </c>
      <c r="D190" s="37">
        <v>12.55967741935484</v>
      </c>
      <c r="E190" s="36">
        <v>73.59999999999998</v>
      </c>
      <c r="F190" s="36">
        <v>62.799999999999969</v>
      </c>
      <c r="G190" s="35">
        <f t="shared" si="14"/>
        <v>0.25454504991631516</v>
      </c>
      <c r="H190" s="35">
        <f t="shared" si="17"/>
        <v>1.1719745222929938</v>
      </c>
      <c r="I190" s="35">
        <f t="shared" si="15"/>
        <v>0.97175648910706336</v>
      </c>
    </row>
    <row r="191" spans="1:9" x14ac:dyDescent="0.25">
      <c r="A191" s="36">
        <v>1965</v>
      </c>
      <c r="B191" s="36">
        <v>6</v>
      </c>
      <c r="C191" s="35">
        <f t="shared" si="16"/>
        <v>1965.4166666666667</v>
      </c>
      <c r="D191" s="37">
        <v>9.0250000000000004</v>
      </c>
      <c r="E191" s="36">
        <v>28</v>
      </c>
      <c r="F191" s="36">
        <v>41.599999999999987</v>
      </c>
      <c r="G191" s="35">
        <f t="shared" si="14"/>
        <v>0.15371710519091697</v>
      </c>
      <c r="H191" s="35">
        <f t="shared" si="17"/>
        <v>0.67307692307692324</v>
      </c>
      <c r="I191" s="35">
        <f t="shared" si="15"/>
        <v>0.72974670857988178</v>
      </c>
    </row>
    <row r="192" spans="1:9" x14ac:dyDescent="0.25">
      <c r="A192" s="36">
        <v>1965</v>
      </c>
      <c r="B192" s="36">
        <v>7</v>
      </c>
      <c r="C192" s="35">
        <f t="shared" si="16"/>
        <v>1965.5</v>
      </c>
      <c r="D192" s="37">
        <v>8.5096774193548388</v>
      </c>
      <c r="E192" s="36">
        <v>40.199999999999996</v>
      </c>
      <c r="F192" s="36">
        <v>45.600000000000009</v>
      </c>
      <c r="G192" s="35">
        <f t="shared" si="14"/>
        <v>0.14173033318834916</v>
      </c>
      <c r="H192" s="35">
        <f t="shared" si="17"/>
        <v>0.8815789473684208</v>
      </c>
      <c r="I192" s="35">
        <f t="shared" si="15"/>
        <v>0.84549901315789466</v>
      </c>
    </row>
    <row r="193" spans="1:9" x14ac:dyDescent="0.25">
      <c r="A193" s="36">
        <v>1965</v>
      </c>
      <c r="B193" s="36">
        <v>8</v>
      </c>
      <c r="C193" s="35">
        <f t="shared" si="16"/>
        <v>1965.5833333333333</v>
      </c>
      <c r="D193" s="37">
        <v>9.5080645161290303</v>
      </c>
      <c r="E193" s="36">
        <v>70.2</v>
      </c>
      <c r="F193" s="36">
        <v>64.800000000000011</v>
      </c>
      <c r="G193" s="35">
        <f t="shared" si="14"/>
        <v>0.16557443949445264</v>
      </c>
      <c r="H193" s="35">
        <f t="shared" si="17"/>
        <v>1.0833333333333333</v>
      </c>
      <c r="I193" s="35">
        <f t="shared" si="15"/>
        <v>0.93753263888888894</v>
      </c>
    </row>
    <row r="194" spans="1:9" x14ac:dyDescent="0.25">
      <c r="A194" s="36">
        <v>1965</v>
      </c>
      <c r="B194" s="36">
        <v>9</v>
      </c>
      <c r="C194" s="35">
        <f t="shared" si="16"/>
        <v>1965.6666666666667</v>
      </c>
      <c r="D194" s="37">
        <v>12.061666666666664</v>
      </c>
      <c r="E194" s="36">
        <v>29.900000000000002</v>
      </c>
      <c r="F194" s="36">
        <v>91.600000000000009</v>
      </c>
      <c r="G194" s="35">
        <f t="shared" si="14"/>
        <v>0.23837778845149024</v>
      </c>
      <c r="H194" s="35">
        <f t="shared" si="17"/>
        <v>0.32641921397379914</v>
      </c>
      <c r="I194" s="35">
        <f t="shared" si="15"/>
        <v>0.49085739962529323</v>
      </c>
    </row>
    <row r="195" spans="1:9" x14ac:dyDescent="0.25">
      <c r="A195" s="36">
        <v>1965</v>
      </c>
      <c r="B195" s="36">
        <v>10</v>
      </c>
      <c r="C195" s="35">
        <f t="shared" si="16"/>
        <v>1965.75</v>
      </c>
      <c r="D195" s="37">
        <v>16.562903225806455</v>
      </c>
      <c r="E195" s="36">
        <v>10.5</v>
      </c>
      <c r="F195" s="36">
        <v>140.00000000000006</v>
      </c>
      <c r="G195" s="35">
        <f t="shared" si="14"/>
        <v>0.40540572656147417</v>
      </c>
      <c r="H195" s="35">
        <f t="shared" si="17"/>
        <v>7.4999999999999969E-2</v>
      </c>
      <c r="I195" s="35">
        <f t="shared" si="15"/>
        <v>0.28131518750000001</v>
      </c>
    </row>
    <row r="196" spans="1:9" x14ac:dyDescent="0.25">
      <c r="A196" s="36">
        <v>1965</v>
      </c>
      <c r="B196" s="36">
        <v>11</v>
      </c>
      <c r="C196" s="35">
        <f t="shared" si="16"/>
        <v>1965.8333333333333</v>
      </c>
      <c r="D196" s="37">
        <v>16.556666666666665</v>
      </c>
      <c r="E196" s="36">
        <v>25.599999999999998</v>
      </c>
      <c r="F196" s="36">
        <v>189.99999999999994</v>
      </c>
      <c r="G196" s="35">
        <f t="shared" si="14"/>
        <v>0.40514576228175375</v>
      </c>
      <c r="H196" s="35">
        <f t="shared" si="17"/>
        <v>0.13473684210526318</v>
      </c>
      <c r="I196" s="35">
        <f t="shared" si="15"/>
        <v>0.33386512000000007</v>
      </c>
    </row>
    <row r="197" spans="1:9" x14ac:dyDescent="0.25">
      <c r="A197" s="36">
        <v>1965</v>
      </c>
      <c r="B197" s="36">
        <v>12</v>
      </c>
      <c r="C197" s="35">
        <f t="shared" si="16"/>
        <v>1965.9166666666667</v>
      </c>
      <c r="D197" s="37">
        <v>22.048387096774192</v>
      </c>
      <c r="E197" s="36">
        <v>25.5</v>
      </c>
      <c r="F197" s="36">
        <v>233.00000000000006</v>
      </c>
      <c r="G197" s="35">
        <f t="shared" si="14"/>
        <v>0.64797902762950443</v>
      </c>
      <c r="H197" s="35">
        <f t="shared" si="17"/>
        <v>0.10944206008583689</v>
      </c>
      <c r="I197" s="35">
        <f t="shared" si="15"/>
        <v>0.31182376218018382</v>
      </c>
    </row>
    <row r="198" spans="1:9" x14ac:dyDescent="0.25">
      <c r="A198" s="36">
        <v>1966</v>
      </c>
      <c r="B198" s="36">
        <v>1</v>
      </c>
      <c r="C198" s="35">
        <f t="shared" si="16"/>
        <v>1966</v>
      </c>
      <c r="D198" s="37">
        <v>22.770967741935483</v>
      </c>
      <c r="E198" s="36">
        <v>9.6</v>
      </c>
      <c r="F198" s="36">
        <v>253.80000000000007</v>
      </c>
      <c r="G198" s="35">
        <f t="shared" ref="G198:G261" si="18">IF(D198&gt;tmax,0,((tmax-D198)/(tmax-topt))^ta*EXP((ta/tb)*(1-((tmax-D198)/(tmax-topt))^tb)))</f>
        <v>0.67994697407943705</v>
      </c>
      <c r="H198" s="35">
        <f t="shared" si="17"/>
        <v>3.7825059101654832E-2</v>
      </c>
      <c r="I198" s="35">
        <f t="shared" ref="I198:I261" si="19">wfacpar1+(wfacpar2*H198)-(wfacpar3*H198^2)</f>
        <v>0.24774341610359416</v>
      </c>
    </row>
    <row r="199" spans="1:9" x14ac:dyDescent="0.25">
      <c r="A199" s="36">
        <v>1966</v>
      </c>
      <c r="B199" s="36">
        <v>2</v>
      </c>
      <c r="C199" s="35">
        <f t="shared" ref="C199:C262" si="20">A199+((B199-1)/12)</f>
        <v>1966.0833333333333</v>
      </c>
      <c r="D199" s="37">
        <v>20.255357142857143</v>
      </c>
      <c r="E199" s="36">
        <v>29.5</v>
      </c>
      <c r="F199" s="36">
        <v>214.4</v>
      </c>
      <c r="G199" s="35">
        <f t="shared" si="18"/>
        <v>0.56736385871087225</v>
      </c>
      <c r="H199" s="35">
        <f t="shared" ref="H199:H262" si="21">MIN(1.25,E199/F199)</f>
        <v>0.13759328358208955</v>
      </c>
      <c r="I199" s="35">
        <f t="shared" si="19"/>
        <v>0.33633476142636859</v>
      </c>
    </row>
    <row r="200" spans="1:9" x14ac:dyDescent="0.25">
      <c r="A200" s="36">
        <v>1966</v>
      </c>
      <c r="B200" s="36">
        <v>3</v>
      </c>
      <c r="C200" s="35">
        <f t="shared" si="20"/>
        <v>1966.1666666666667</v>
      </c>
      <c r="D200" s="37">
        <v>18.29032258064516</v>
      </c>
      <c r="E200" s="36">
        <v>29.999999999999996</v>
      </c>
      <c r="F200" s="36">
        <v>176.59999999999994</v>
      </c>
      <c r="G200" s="35">
        <f t="shared" si="18"/>
        <v>0.47955757118628012</v>
      </c>
      <c r="H200" s="35">
        <f t="shared" si="21"/>
        <v>0.16987542468856176</v>
      </c>
      <c r="I200" s="35">
        <f t="shared" si="19"/>
        <v>0.36397175425073336</v>
      </c>
    </row>
    <row r="201" spans="1:9" x14ac:dyDescent="0.25">
      <c r="A201" s="36">
        <v>1966</v>
      </c>
      <c r="B201" s="36">
        <v>4</v>
      </c>
      <c r="C201" s="35">
        <f t="shared" si="20"/>
        <v>1966.25</v>
      </c>
      <c r="D201" s="37">
        <v>14.255000000000003</v>
      </c>
      <c r="E201" s="36">
        <v>5.0999999999999996</v>
      </c>
      <c r="F201" s="36">
        <v>104.19999999999997</v>
      </c>
      <c r="G201" s="35">
        <f t="shared" si="18"/>
        <v>0.3141529141228831</v>
      </c>
      <c r="H201" s="35">
        <f t="shared" si="21"/>
        <v>4.8944337811900197E-2</v>
      </c>
      <c r="I201" s="35">
        <f t="shared" si="19"/>
        <v>0.25785487168482291</v>
      </c>
    </row>
    <row r="202" spans="1:9" x14ac:dyDescent="0.25">
      <c r="A202" s="36">
        <v>1966</v>
      </c>
      <c r="B202" s="36">
        <v>5</v>
      </c>
      <c r="C202" s="35">
        <f t="shared" si="20"/>
        <v>1966.3333333333333</v>
      </c>
      <c r="D202" s="37">
        <v>11.369354838709679</v>
      </c>
      <c r="E202" s="36">
        <v>40.5</v>
      </c>
      <c r="F202" s="36">
        <v>62.799999999999969</v>
      </c>
      <c r="G202" s="35">
        <f t="shared" si="18"/>
        <v>0.21695884845958441</v>
      </c>
      <c r="H202" s="35">
        <f t="shared" si="21"/>
        <v>0.64490445859872647</v>
      </c>
      <c r="I202" s="35">
        <f t="shared" si="19"/>
        <v>0.71249752297253466</v>
      </c>
    </row>
    <row r="203" spans="1:9" x14ac:dyDescent="0.25">
      <c r="A203" s="36">
        <v>1966</v>
      </c>
      <c r="B203" s="36">
        <v>6</v>
      </c>
      <c r="C203" s="35">
        <f t="shared" si="20"/>
        <v>1966.4166666666667</v>
      </c>
      <c r="D203" s="37">
        <v>9.581666666666667</v>
      </c>
      <c r="E203" s="36">
        <v>60.8</v>
      </c>
      <c r="F203" s="36">
        <v>41.599999999999987</v>
      </c>
      <c r="G203" s="35">
        <f t="shared" si="18"/>
        <v>0.16743424971589449</v>
      </c>
      <c r="H203" s="35">
        <f t="shared" si="21"/>
        <v>1.25</v>
      </c>
      <c r="I203" s="35">
        <f t="shared" si="19"/>
        <v>0.99874375000000026</v>
      </c>
    </row>
    <row r="204" spans="1:9" x14ac:dyDescent="0.25">
      <c r="A204" s="36">
        <v>1966</v>
      </c>
      <c r="B204" s="36">
        <v>7</v>
      </c>
      <c r="C204" s="35">
        <f t="shared" si="20"/>
        <v>1966.5</v>
      </c>
      <c r="D204" s="37">
        <v>8.3580645161290317</v>
      </c>
      <c r="E204" s="36">
        <v>85.799999999999983</v>
      </c>
      <c r="F204" s="36">
        <v>45.600000000000009</v>
      </c>
      <c r="G204" s="35">
        <f t="shared" si="18"/>
        <v>0.13833254854365193</v>
      </c>
      <c r="H204" s="35">
        <f t="shared" si="21"/>
        <v>1.25</v>
      </c>
      <c r="I204" s="35">
        <f t="shared" si="19"/>
        <v>0.99874375000000026</v>
      </c>
    </row>
    <row r="205" spans="1:9" x14ac:dyDescent="0.25">
      <c r="A205" s="36">
        <v>1966</v>
      </c>
      <c r="B205" s="36">
        <v>8</v>
      </c>
      <c r="C205" s="35">
        <f t="shared" si="20"/>
        <v>1966.5833333333333</v>
      </c>
      <c r="D205" s="37">
        <v>8.2967741935483854</v>
      </c>
      <c r="E205" s="36">
        <v>35.099999999999994</v>
      </c>
      <c r="F205" s="36">
        <v>64.800000000000011</v>
      </c>
      <c r="G205" s="35">
        <f t="shared" si="18"/>
        <v>0.13697547522103495</v>
      </c>
      <c r="H205" s="35">
        <f t="shared" si="21"/>
        <v>0.54166666666666652</v>
      </c>
      <c r="I205" s="35">
        <f t="shared" si="19"/>
        <v>0.64601440972222213</v>
      </c>
    </row>
    <row r="206" spans="1:9" x14ac:dyDescent="0.25">
      <c r="A206" s="36">
        <v>1966</v>
      </c>
      <c r="B206" s="36">
        <v>9</v>
      </c>
      <c r="C206" s="35">
        <f t="shared" si="20"/>
        <v>1966.6666666666667</v>
      </c>
      <c r="D206" s="37">
        <v>10.365</v>
      </c>
      <c r="E206" s="36">
        <v>81.400000000000006</v>
      </c>
      <c r="F206" s="36">
        <v>91.600000000000009</v>
      </c>
      <c r="G206" s="35">
        <f t="shared" si="18"/>
        <v>0.18810459885804706</v>
      </c>
      <c r="H206" s="35">
        <f t="shared" si="21"/>
        <v>0.888646288209607</v>
      </c>
      <c r="I206" s="35">
        <f t="shared" si="19"/>
        <v>0.8490549078964934</v>
      </c>
    </row>
    <row r="207" spans="1:9" x14ac:dyDescent="0.25">
      <c r="A207" s="36">
        <v>1966</v>
      </c>
      <c r="B207" s="36">
        <v>10</v>
      </c>
      <c r="C207" s="35">
        <f t="shared" si="20"/>
        <v>1966.75</v>
      </c>
      <c r="D207" s="37">
        <v>13.277419354838708</v>
      </c>
      <c r="E207" s="36">
        <v>27.900000000000002</v>
      </c>
      <c r="F207" s="36">
        <v>140.00000000000006</v>
      </c>
      <c r="G207" s="35">
        <f t="shared" si="18"/>
        <v>0.27893750785358046</v>
      </c>
      <c r="H207" s="35">
        <f t="shared" si="21"/>
        <v>0.19928571428571423</v>
      </c>
      <c r="I207" s="35">
        <f t="shared" si="19"/>
        <v>0.38871231974489795</v>
      </c>
    </row>
    <row r="208" spans="1:9" x14ac:dyDescent="0.25">
      <c r="A208" s="36">
        <v>1966</v>
      </c>
      <c r="B208" s="36">
        <v>11</v>
      </c>
      <c r="C208" s="35">
        <f t="shared" si="20"/>
        <v>1966.8333333333333</v>
      </c>
      <c r="D208" s="37">
        <v>17.71833333333333</v>
      </c>
      <c r="E208" s="36">
        <v>28.700000000000003</v>
      </c>
      <c r="F208" s="36">
        <v>189.99999999999994</v>
      </c>
      <c r="G208" s="35">
        <f t="shared" si="18"/>
        <v>0.45457695374839346</v>
      </c>
      <c r="H208" s="35">
        <f t="shared" si="21"/>
        <v>0.15105263157894744</v>
      </c>
      <c r="I208" s="35">
        <f t="shared" si="19"/>
        <v>0.34791854578947373</v>
      </c>
    </row>
    <row r="209" spans="1:9" x14ac:dyDescent="0.25">
      <c r="A209" s="36">
        <v>1966</v>
      </c>
      <c r="B209" s="36">
        <v>12</v>
      </c>
      <c r="C209" s="35">
        <f t="shared" si="20"/>
        <v>1966.9166666666667</v>
      </c>
      <c r="D209" s="37">
        <v>17.837096774193551</v>
      </c>
      <c r="E209" s="36">
        <v>72.299999999999983</v>
      </c>
      <c r="F209" s="36">
        <v>233.00000000000006</v>
      </c>
      <c r="G209" s="35">
        <f t="shared" si="18"/>
        <v>0.45973326160583539</v>
      </c>
      <c r="H209" s="35">
        <f t="shared" si="21"/>
        <v>0.3103004291845492</v>
      </c>
      <c r="I209" s="35">
        <f t="shared" si="19"/>
        <v>0.47833859148262065</v>
      </c>
    </row>
    <row r="210" spans="1:9" x14ac:dyDescent="0.25">
      <c r="A210" s="36">
        <v>1967</v>
      </c>
      <c r="B210" s="36">
        <v>1</v>
      </c>
      <c r="C210" s="35">
        <f t="shared" si="20"/>
        <v>1967</v>
      </c>
      <c r="D210" s="37">
        <v>19.667741935483875</v>
      </c>
      <c r="E210" s="36">
        <v>12.5</v>
      </c>
      <c r="F210" s="36">
        <v>253.80000000000007</v>
      </c>
      <c r="G210" s="35">
        <f t="shared" si="18"/>
        <v>0.54089788066188282</v>
      </c>
      <c r="H210" s="35">
        <f t="shared" si="21"/>
        <v>4.9251379038613069E-2</v>
      </c>
      <c r="I210" s="35">
        <f t="shared" si="19"/>
        <v>0.2581332369108541</v>
      </c>
    </row>
    <row r="211" spans="1:9" x14ac:dyDescent="0.25">
      <c r="A211" s="36">
        <v>1967</v>
      </c>
      <c r="B211" s="36">
        <v>2</v>
      </c>
      <c r="C211" s="35">
        <f t="shared" si="20"/>
        <v>1967.0833333333333</v>
      </c>
      <c r="D211" s="37">
        <v>21.973214285714281</v>
      </c>
      <c r="E211" s="36">
        <v>23.299999999999997</v>
      </c>
      <c r="F211" s="36">
        <v>214.4</v>
      </c>
      <c r="G211" s="35">
        <f t="shared" si="18"/>
        <v>0.64462762613039404</v>
      </c>
      <c r="H211" s="35">
        <f t="shared" si="21"/>
        <v>0.10867537313432835</v>
      </c>
      <c r="I211" s="35">
        <f t="shared" si="19"/>
        <v>0.31115086537490949</v>
      </c>
    </row>
    <row r="212" spans="1:9" x14ac:dyDescent="0.25">
      <c r="A212" s="36">
        <v>1967</v>
      </c>
      <c r="B212" s="36">
        <v>3</v>
      </c>
      <c r="C212" s="35">
        <f t="shared" si="20"/>
        <v>1967.1666666666667</v>
      </c>
      <c r="D212" s="37">
        <v>17.57741935483871</v>
      </c>
      <c r="E212" s="36">
        <v>5.0999999999999996</v>
      </c>
      <c r="F212" s="36">
        <v>176.59999999999994</v>
      </c>
      <c r="G212" s="35">
        <f t="shared" si="18"/>
        <v>0.44848135364299735</v>
      </c>
      <c r="H212" s="35">
        <f t="shared" si="21"/>
        <v>2.8878822197055502E-2</v>
      </c>
      <c r="I212" s="35">
        <f t="shared" si="19"/>
        <v>0.23956472737848042</v>
      </c>
    </row>
    <row r="213" spans="1:9" x14ac:dyDescent="0.25">
      <c r="A213" s="36">
        <v>1967</v>
      </c>
      <c r="B213" s="36">
        <v>4</v>
      </c>
      <c r="C213" s="35">
        <f t="shared" si="20"/>
        <v>1967.25</v>
      </c>
      <c r="D213" s="37">
        <v>16.686666666666667</v>
      </c>
      <c r="E213" s="36">
        <v>2.9</v>
      </c>
      <c r="F213" s="36">
        <v>104.19999999999997</v>
      </c>
      <c r="G213" s="35">
        <f t="shared" si="18"/>
        <v>0.41057771153368611</v>
      </c>
      <c r="H213" s="35">
        <f t="shared" si="21"/>
        <v>2.7831094049904036E-2</v>
      </c>
      <c r="I213" s="35">
        <f t="shared" si="19"/>
        <v>0.23860436310284741</v>
      </c>
    </row>
    <row r="214" spans="1:9" x14ac:dyDescent="0.25">
      <c r="A214" s="36">
        <v>1967</v>
      </c>
      <c r="B214" s="36">
        <v>5</v>
      </c>
      <c r="C214" s="35">
        <f t="shared" si="20"/>
        <v>1967.3333333333333</v>
      </c>
      <c r="D214" s="37">
        <v>11.956451612903223</v>
      </c>
      <c r="E214" s="36">
        <v>20.5</v>
      </c>
      <c r="F214" s="36">
        <v>62.799999999999969</v>
      </c>
      <c r="G214" s="35">
        <f t="shared" si="18"/>
        <v>0.23504297724659423</v>
      </c>
      <c r="H214" s="35">
        <f t="shared" si="21"/>
        <v>0.32643312101910843</v>
      </c>
      <c r="I214" s="35">
        <f t="shared" si="19"/>
        <v>0.49086814652724259</v>
      </c>
    </row>
    <row r="215" spans="1:9" x14ac:dyDescent="0.25">
      <c r="A215" s="36">
        <v>1967</v>
      </c>
      <c r="B215" s="36">
        <v>6</v>
      </c>
      <c r="C215" s="35">
        <f t="shared" si="20"/>
        <v>1967.4166666666667</v>
      </c>
      <c r="D215" s="37">
        <v>10.584999999999999</v>
      </c>
      <c r="E215" s="36">
        <v>11.5</v>
      </c>
      <c r="F215" s="36">
        <v>41.599999999999987</v>
      </c>
      <c r="G215" s="35">
        <f t="shared" si="18"/>
        <v>0.1941990179679193</v>
      </c>
      <c r="H215" s="35">
        <f t="shared" si="21"/>
        <v>0.27644230769230776</v>
      </c>
      <c r="I215" s="35">
        <f t="shared" si="19"/>
        <v>0.45163404851608735</v>
      </c>
    </row>
    <row r="216" spans="1:9" x14ac:dyDescent="0.25">
      <c r="A216" s="36">
        <v>1967</v>
      </c>
      <c r="B216" s="36">
        <v>7</v>
      </c>
      <c r="C216" s="35">
        <f t="shared" si="20"/>
        <v>1967.5</v>
      </c>
      <c r="D216" s="37">
        <v>9.1564516129032238</v>
      </c>
      <c r="E216" s="36">
        <v>56.499999999999986</v>
      </c>
      <c r="F216" s="36">
        <v>45.600000000000009</v>
      </c>
      <c r="G216" s="35">
        <f t="shared" si="18"/>
        <v>0.15688391426687226</v>
      </c>
      <c r="H216" s="35">
        <f t="shared" si="21"/>
        <v>1.2390350877192977</v>
      </c>
      <c r="I216" s="35">
        <f t="shared" si="19"/>
        <v>0.99512866410818712</v>
      </c>
    </row>
    <row r="217" spans="1:9" x14ac:dyDescent="0.25">
      <c r="A217" s="36">
        <v>1967</v>
      </c>
      <c r="B217" s="36">
        <v>8</v>
      </c>
      <c r="C217" s="35">
        <f t="shared" si="20"/>
        <v>1967.5833333333333</v>
      </c>
      <c r="D217" s="37">
        <v>8.5677419354838715</v>
      </c>
      <c r="E217" s="36">
        <v>36.300000000000004</v>
      </c>
      <c r="F217" s="36">
        <v>64.800000000000011</v>
      </c>
      <c r="G217" s="35">
        <f t="shared" si="18"/>
        <v>0.14304705293069531</v>
      </c>
      <c r="H217" s="35">
        <f t="shared" si="21"/>
        <v>0.56018518518518512</v>
      </c>
      <c r="I217" s="35">
        <f t="shared" si="19"/>
        <v>0.65831854209533602</v>
      </c>
    </row>
    <row r="218" spans="1:9" x14ac:dyDescent="0.25">
      <c r="A218" s="36">
        <v>1967</v>
      </c>
      <c r="B218" s="36">
        <v>9</v>
      </c>
      <c r="C218" s="35">
        <f t="shared" si="20"/>
        <v>1967.6666666666667</v>
      </c>
      <c r="D218" s="37">
        <v>11.221666666666666</v>
      </c>
      <c r="E218" s="36">
        <v>27.5</v>
      </c>
      <c r="F218" s="36">
        <v>91.600000000000009</v>
      </c>
      <c r="G218" s="35">
        <f t="shared" si="18"/>
        <v>0.21255047088754783</v>
      </c>
      <c r="H218" s="35">
        <f t="shared" si="21"/>
        <v>0.30021834061135366</v>
      </c>
      <c r="I218" s="35">
        <f t="shared" si="19"/>
        <v>0.4704444994136267</v>
      </c>
    </row>
    <row r="219" spans="1:9" x14ac:dyDescent="0.25">
      <c r="A219" s="36">
        <v>1967</v>
      </c>
      <c r="B219" s="36">
        <v>10</v>
      </c>
      <c r="C219" s="35">
        <f t="shared" si="20"/>
        <v>1967.75</v>
      </c>
      <c r="D219" s="37">
        <v>16.03064516129032</v>
      </c>
      <c r="E219" s="36">
        <v>21.7</v>
      </c>
      <c r="F219" s="36">
        <v>140.00000000000006</v>
      </c>
      <c r="G219" s="35">
        <f t="shared" si="18"/>
        <v>0.38345589828245419</v>
      </c>
      <c r="H219" s="35">
        <f t="shared" si="21"/>
        <v>0.15499999999999994</v>
      </c>
      <c r="I219" s="35">
        <f t="shared" si="19"/>
        <v>0.35129926749999996</v>
      </c>
    </row>
    <row r="220" spans="1:9" x14ac:dyDescent="0.25">
      <c r="A220" s="36">
        <v>1967</v>
      </c>
      <c r="B220" s="36">
        <v>11</v>
      </c>
      <c r="C220" s="35">
        <f t="shared" si="20"/>
        <v>1967.8333333333333</v>
      </c>
      <c r="D220" s="37">
        <v>17.470000000000002</v>
      </c>
      <c r="E220" s="36">
        <v>0</v>
      </c>
      <c r="F220" s="36">
        <v>189.99999999999994</v>
      </c>
      <c r="G220" s="35">
        <f t="shared" si="18"/>
        <v>0.44385160739708907</v>
      </c>
      <c r="H220" s="35">
        <f t="shared" si="21"/>
        <v>0</v>
      </c>
      <c r="I220" s="35">
        <f t="shared" si="19"/>
        <v>0.21290000000000001</v>
      </c>
    </row>
    <row r="221" spans="1:9" x14ac:dyDescent="0.25">
      <c r="A221" s="36">
        <v>1967</v>
      </c>
      <c r="B221" s="36">
        <v>12</v>
      </c>
      <c r="C221" s="35">
        <f t="shared" si="20"/>
        <v>1967.9166666666667</v>
      </c>
      <c r="D221" s="37">
        <v>18.47258064516129</v>
      </c>
      <c r="E221" s="36">
        <v>12.5</v>
      </c>
      <c r="F221" s="36">
        <v>233.00000000000006</v>
      </c>
      <c r="G221" s="35">
        <f t="shared" si="18"/>
        <v>0.48758939515031224</v>
      </c>
      <c r="H221" s="35">
        <f t="shared" si="21"/>
        <v>5.3648068669527885E-2</v>
      </c>
      <c r="I221" s="35">
        <f t="shared" si="19"/>
        <v>0.26211430906813538</v>
      </c>
    </row>
    <row r="222" spans="1:9" x14ac:dyDescent="0.25">
      <c r="A222" s="36">
        <v>1968</v>
      </c>
      <c r="B222" s="36">
        <v>1</v>
      </c>
      <c r="C222" s="35">
        <f t="shared" si="20"/>
        <v>1968</v>
      </c>
      <c r="D222" s="37">
        <v>23.17258064516129</v>
      </c>
      <c r="E222" s="36">
        <v>33.5</v>
      </c>
      <c r="F222" s="36">
        <v>253.80000000000007</v>
      </c>
      <c r="G222" s="35">
        <f t="shared" si="18"/>
        <v>0.6974765314056488</v>
      </c>
      <c r="H222" s="35">
        <f t="shared" si="21"/>
        <v>0.13199369582348303</v>
      </c>
      <c r="I222" s="35">
        <f t="shared" si="19"/>
        <v>0.33148972561121387</v>
      </c>
    </row>
    <row r="223" spans="1:9" x14ac:dyDescent="0.25">
      <c r="A223" s="36">
        <v>1968</v>
      </c>
      <c r="B223" s="36">
        <v>2</v>
      </c>
      <c r="C223" s="35">
        <f t="shared" si="20"/>
        <v>1968.0833333333333</v>
      </c>
      <c r="D223" s="37">
        <v>23.38275862068966</v>
      </c>
      <c r="E223" s="36">
        <v>34</v>
      </c>
      <c r="F223" s="36">
        <v>220.8</v>
      </c>
      <c r="G223" s="35">
        <f t="shared" si="18"/>
        <v>0.70656815285828689</v>
      </c>
      <c r="H223" s="35">
        <f t="shared" si="21"/>
        <v>0.1539855072463768</v>
      </c>
      <c r="I223" s="35">
        <f t="shared" si="19"/>
        <v>0.35043112364786816</v>
      </c>
    </row>
    <row r="224" spans="1:9" x14ac:dyDescent="0.25">
      <c r="A224" s="36">
        <v>1968</v>
      </c>
      <c r="B224" s="36">
        <v>3</v>
      </c>
      <c r="C224" s="35">
        <f t="shared" si="20"/>
        <v>1968.1666666666667</v>
      </c>
      <c r="D224" s="37">
        <v>19.859677419354842</v>
      </c>
      <c r="E224" s="36">
        <v>28.599999999999998</v>
      </c>
      <c r="F224" s="36">
        <v>176.59999999999994</v>
      </c>
      <c r="G224" s="35">
        <f t="shared" si="18"/>
        <v>0.54953195042924485</v>
      </c>
      <c r="H224" s="35">
        <f t="shared" si="21"/>
        <v>0.16194790486976221</v>
      </c>
      <c r="I224" s="35">
        <f t="shared" si="19"/>
        <v>0.35723153090527121</v>
      </c>
    </row>
    <row r="225" spans="1:9" x14ac:dyDescent="0.25">
      <c r="A225" s="36">
        <v>1968</v>
      </c>
      <c r="B225" s="36">
        <v>4</v>
      </c>
      <c r="C225" s="35">
        <f t="shared" si="20"/>
        <v>1968.25</v>
      </c>
      <c r="D225" s="37">
        <v>16.988333333333333</v>
      </c>
      <c r="E225" s="36">
        <v>31.600000000000005</v>
      </c>
      <c r="F225" s="36">
        <v>104.19999999999997</v>
      </c>
      <c r="G225" s="35">
        <f t="shared" si="18"/>
        <v>0.42328505570995378</v>
      </c>
      <c r="H225" s="35">
        <f t="shared" si="21"/>
        <v>0.30326295585412683</v>
      </c>
      <c r="I225" s="35">
        <f t="shared" si="19"/>
        <v>0.47283354799017113</v>
      </c>
    </row>
    <row r="226" spans="1:9" x14ac:dyDescent="0.25">
      <c r="A226" s="36">
        <v>1968</v>
      </c>
      <c r="B226" s="36">
        <v>5</v>
      </c>
      <c r="C226" s="35">
        <f t="shared" si="20"/>
        <v>1968.3333333333333</v>
      </c>
      <c r="D226" s="37">
        <v>10.703225806451615</v>
      </c>
      <c r="E226" s="36">
        <v>125.40000000000002</v>
      </c>
      <c r="F226" s="36">
        <v>62.799999999999969</v>
      </c>
      <c r="G226" s="35">
        <f t="shared" si="18"/>
        <v>0.19752652936727291</v>
      </c>
      <c r="H226" s="35">
        <f t="shared" si="21"/>
        <v>1.25</v>
      </c>
      <c r="I226" s="35">
        <f t="shared" si="19"/>
        <v>0.99874375000000026</v>
      </c>
    </row>
    <row r="227" spans="1:9" x14ac:dyDescent="0.25">
      <c r="A227" s="36">
        <v>1968</v>
      </c>
      <c r="B227" s="36">
        <v>6</v>
      </c>
      <c r="C227" s="35">
        <f t="shared" si="20"/>
        <v>1968.4166666666667</v>
      </c>
      <c r="D227" s="37">
        <v>9.3433333333333355</v>
      </c>
      <c r="E227" s="36">
        <v>77.899999999999991</v>
      </c>
      <c r="F227" s="36">
        <v>41.599999999999987</v>
      </c>
      <c r="G227" s="35">
        <f t="shared" si="18"/>
        <v>0.16146299068343931</v>
      </c>
      <c r="H227" s="35">
        <f t="shared" si="21"/>
        <v>1.25</v>
      </c>
      <c r="I227" s="35">
        <f t="shared" si="19"/>
        <v>0.99874375000000026</v>
      </c>
    </row>
    <row r="228" spans="1:9" x14ac:dyDescent="0.25">
      <c r="A228" s="36">
        <v>1968</v>
      </c>
      <c r="B228" s="36">
        <v>7</v>
      </c>
      <c r="C228" s="35">
        <f t="shared" si="20"/>
        <v>1968.5</v>
      </c>
      <c r="D228" s="37">
        <v>7.6145161290322596</v>
      </c>
      <c r="E228" s="36">
        <v>78.799999999999983</v>
      </c>
      <c r="F228" s="36">
        <v>45.600000000000009</v>
      </c>
      <c r="G228" s="35">
        <f t="shared" si="18"/>
        <v>0.12250350450082818</v>
      </c>
      <c r="H228" s="35">
        <f t="shared" si="21"/>
        <v>1.25</v>
      </c>
      <c r="I228" s="35">
        <f t="shared" si="19"/>
        <v>0.99874375000000026</v>
      </c>
    </row>
    <row r="229" spans="1:9" x14ac:dyDescent="0.25">
      <c r="A229" s="36">
        <v>1968</v>
      </c>
      <c r="B229" s="36">
        <v>8</v>
      </c>
      <c r="C229" s="35">
        <f t="shared" si="20"/>
        <v>1968.5833333333333</v>
      </c>
      <c r="D229" s="37">
        <v>8.6596774193548391</v>
      </c>
      <c r="E229" s="36">
        <v>101.89999999999999</v>
      </c>
      <c r="F229" s="36">
        <v>64.800000000000011</v>
      </c>
      <c r="G229" s="35">
        <f t="shared" si="18"/>
        <v>0.14514940495665504</v>
      </c>
      <c r="H229" s="35">
        <f t="shared" si="21"/>
        <v>1.25</v>
      </c>
      <c r="I229" s="35">
        <f t="shared" si="19"/>
        <v>0.99874375000000026</v>
      </c>
    </row>
    <row r="230" spans="1:9" x14ac:dyDescent="0.25">
      <c r="A230" s="36">
        <v>1968</v>
      </c>
      <c r="B230" s="36">
        <v>9</v>
      </c>
      <c r="C230" s="35">
        <f t="shared" si="20"/>
        <v>1968.6666666666667</v>
      </c>
      <c r="D230" s="37">
        <v>10.628333333333334</v>
      </c>
      <c r="E230" s="36">
        <v>33.4</v>
      </c>
      <c r="F230" s="36">
        <v>91.600000000000009</v>
      </c>
      <c r="G230" s="35">
        <f t="shared" si="18"/>
        <v>0.19541439691837789</v>
      </c>
      <c r="H230" s="35">
        <f t="shared" si="21"/>
        <v>0.36462882096069865</v>
      </c>
      <c r="I230" s="35">
        <f t="shared" si="19"/>
        <v>0.52003234921149488</v>
      </c>
    </row>
    <row r="231" spans="1:9" x14ac:dyDescent="0.25">
      <c r="A231" s="36">
        <v>1968</v>
      </c>
      <c r="B231" s="36">
        <v>10</v>
      </c>
      <c r="C231" s="35">
        <f t="shared" si="20"/>
        <v>1968.75</v>
      </c>
      <c r="D231" s="37">
        <v>14.012903225806454</v>
      </c>
      <c r="E231" s="36">
        <v>83.1</v>
      </c>
      <c r="F231" s="36">
        <v>140.00000000000006</v>
      </c>
      <c r="G231" s="35">
        <f t="shared" si="18"/>
        <v>0.30522478684553811</v>
      </c>
      <c r="H231" s="35">
        <f t="shared" si="21"/>
        <v>0.59357142857142831</v>
      </c>
      <c r="I231" s="35">
        <f t="shared" si="19"/>
        <v>0.68008298505102016</v>
      </c>
    </row>
    <row r="232" spans="1:9" x14ac:dyDescent="0.25">
      <c r="A232" s="36">
        <v>1968</v>
      </c>
      <c r="B232" s="36">
        <v>11</v>
      </c>
      <c r="C232" s="35">
        <f t="shared" si="20"/>
        <v>1968.8333333333333</v>
      </c>
      <c r="D232" s="37">
        <v>14.931666666666668</v>
      </c>
      <c r="E232" s="36">
        <v>43.79999999999999</v>
      </c>
      <c r="F232" s="36">
        <v>189.99999999999994</v>
      </c>
      <c r="G232" s="35">
        <f t="shared" si="18"/>
        <v>0.33979677538357211</v>
      </c>
      <c r="H232" s="35">
        <f t="shared" si="21"/>
        <v>0.23052631578947369</v>
      </c>
      <c r="I232" s="35">
        <f t="shared" si="19"/>
        <v>0.4145353747368421</v>
      </c>
    </row>
    <row r="233" spans="1:9" x14ac:dyDescent="0.25">
      <c r="A233" s="36">
        <v>1968</v>
      </c>
      <c r="B233" s="36">
        <v>12</v>
      </c>
      <c r="C233" s="35">
        <f t="shared" si="20"/>
        <v>1968.9166666666667</v>
      </c>
      <c r="D233" s="37">
        <v>18.025806451612901</v>
      </c>
      <c r="E233" s="36">
        <v>35.9</v>
      </c>
      <c r="F233" s="36">
        <v>233.00000000000006</v>
      </c>
      <c r="G233" s="35">
        <f t="shared" si="18"/>
        <v>0.46796025788120105</v>
      </c>
      <c r="H233" s="35">
        <f t="shared" si="21"/>
        <v>0.15407725321888407</v>
      </c>
      <c r="I233" s="35">
        <f t="shared" si="19"/>
        <v>0.3505096549393063</v>
      </c>
    </row>
    <row r="234" spans="1:9" x14ac:dyDescent="0.25">
      <c r="A234" s="36">
        <v>1969</v>
      </c>
      <c r="B234" s="36">
        <v>1</v>
      </c>
      <c r="C234" s="35">
        <f t="shared" si="20"/>
        <v>1969</v>
      </c>
      <c r="D234" s="37">
        <v>22.5</v>
      </c>
      <c r="E234" s="36">
        <v>19.100000000000001</v>
      </c>
      <c r="F234" s="36">
        <v>253.80000000000007</v>
      </c>
      <c r="G234" s="35">
        <f t="shared" si="18"/>
        <v>0.66801672102702003</v>
      </c>
      <c r="H234" s="35">
        <f t="shared" si="21"/>
        <v>7.5256107171000772E-2</v>
      </c>
      <c r="I234" s="35">
        <f t="shared" si="19"/>
        <v>0.28154415837504759</v>
      </c>
    </row>
    <row r="235" spans="1:9" x14ac:dyDescent="0.25">
      <c r="A235" s="36">
        <v>1969</v>
      </c>
      <c r="B235" s="36">
        <v>2</v>
      </c>
      <c r="C235" s="35">
        <f t="shared" si="20"/>
        <v>1969.0833333333333</v>
      </c>
      <c r="D235" s="37">
        <v>19.851785714285715</v>
      </c>
      <c r="E235" s="36">
        <v>101.6</v>
      </c>
      <c r="F235" s="36">
        <v>214.4</v>
      </c>
      <c r="G235" s="35">
        <f t="shared" si="18"/>
        <v>0.54917669957875059</v>
      </c>
      <c r="H235" s="35">
        <f t="shared" si="21"/>
        <v>0.47388059701492535</v>
      </c>
      <c r="I235" s="35">
        <f t="shared" si="19"/>
        <v>0.59956411088215633</v>
      </c>
    </row>
    <row r="236" spans="1:9" x14ac:dyDescent="0.25">
      <c r="A236" s="36">
        <v>1969</v>
      </c>
      <c r="B236" s="36">
        <v>3</v>
      </c>
      <c r="C236" s="35">
        <f t="shared" si="20"/>
        <v>1969.1666666666667</v>
      </c>
      <c r="D236" s="37">
        <v>17.533870967741933</v>
      </c>
      <c r="E236" s="36">
        <v>23.8</v>
      </c>
      <c r="F236" s="36">
        <v>176.59999999999994</v>
      </c>
      <c r="G236" s="35">
        <f t="shared" si="18"/>
        <v>0.44660262917925769</v>
      </c>
      <c r="H236" s="35">
        <f t="shared" si="21"/>
        <v>0.13476783691959235</v>
      </c>
      <c r="I236" s="35">
        <f t="shared" si="19"/>
        <v>0.33389193883715179</v>
      </c>
    </row>
    <row r="237" spans="1:9" x14ac:dyDescent="0.25">
      <c r="A237" s="36">
        <v>1969</v>
      </c>
      <c r="B237" s="36">
        <v>4</v>
      </c>
      <c r="C237" s="35">
        <f t="shared" si="20"/>
        <v>1969.25</v>
      </c>
      <c r="D237" s="37">
        <v>14.581666666666667</v>
      </c>
      <c r="E237" s="36">
        <v>25.200000000000003</v>
      </c>
      <c r="F237" s="36">
        <v>104.19999999999997</v>
      </c>
      <c r="G237" s="35">
        <f t="shared" si="18"/>
        <v>0.32640821921770319</v>
      </c>
      <c r="H237" s="35">
        <f t="shared" si="21"/>
        <v>0.24184261036468338</v>
      </c>
      <c r="I237" s="35">
        <f t="shared" si="19"/>
        <v>0.4237730626544996</v>
      </c>
    </row>
    <row r="238" spans="1:9" x14ac:dyDescent="0.25">
      <c r="A238" s="36">
        <v>1969</v>
      </c>
      <c r="B238" s="36">
        <v>5</v>
      </c>
      <c r="C238" s="35">
        <f t="shared" si="20"/>
        <v>1969.3333333333333</v>
      </c>
      <c r="D238" s="37">
        <v>10.214516129032258</v>
      </c>
      <c r="E238" s="36">
        <v>60.699999999999996</v>
      </c>
      <c r="F238" s="36">
        <v>62.799999999999969</v>
      </c>
      <c r="G238" s="35">
        <f t="shared" si="18"/>
        <v>0.18400901178476659</v>
      </c>
      <c r="H238" s="35">
        <f t="shared" si="21"/>
        <v>0.96656050955414052</v>
      </c>
      <c r="I238" s="35">
        <f t="shared" si="19"/>
        <v>0.88665931858290425</v>
      </c>
    </row>
    <row r="239" spans="1:9" x14ac:dyDescent="0.25">
      <c r="A239" s="36">
        <v>1969</v>
      </c>
      <c r="B239" s="36">
        <v>6</v>
      </c>
      <c r="C239" s="35">
        <f t="shared" si="20"/>
        <v>1969.4166666666667</v>
      </c>
      <c r="D239" s="37">
        <v>8.8583333333333325</v>
      </c>
      <c r="E239" s="36">
        <v>23.5</v>
      </c>
      <c r="F239" s="36">
        <v>41.599999999999987</v>
      </c>
      <c r="G239" s="35">
        <f t="shared" si="18"/>
        <v>0.14976591257142505</v>
      </c>
      <c r="H239" s="35">
        <f t="shared" si="21"/>
        <v>0.56490384615384637</v>
      </c>
      <c r="I239" s="35">
        <f t="shared" si="19"/>
        <v>0.66142727151904601</v>
      </c>
    </row>
    <row r="240" spans="1:9" x14ac:dyDescent="0.25">
      <c r="A240" s="36">
        <v>1969</v>
      </c>
      <c r="B240" s="36">
        <v>7</v>
      </c>
      <c r="C240" s="35">
        <f t="shared" si="20"/>
        <v>1969.5</v>
      </c>
      <c r="D240" s="37">
        <v>9.6161290322580673</v>
      </c>
      <c r="E240" s="36">
        <v>102.69999999999999</v>
      </c>
      <c r="F240" s="36">
        <v>45.600000000000009</v>
      </c>
      <c r="G240" s="35">
        <f t="shared" si="18"/>
        <v>0.16830990880850741</v>
      </c>
      <c r="H240" s="35">
        <f t="shared" si="21"/>
        <v>1.25</v>
      </c>
      <c r="I240" s="35">
        <f t="shared" si="19"/>
        <v>0.99874375000000026</v>
      </c>
    </row>
    <row r="241" spans="1:9" x14ac:dyDescent="0.25">
      <c r="A241" s="36">
        <v>1969</v>
      </c>
      <c r="B241" s="36">
        <v>8</v>
      </c>
      <c r="C241" s="35">
        <f t="shared" si="20"/>
        <v>1969.5833333333333</v>
      </c>
      <c r="D241" s="37">
        <v>9.9258064516129014</v>
      </c>
      <c r="E241" s="36">
        <v>27.800000000000004</v>
      </c>
      <c r="F241" s="36">
        <v>64.800000000000011</v>
      </c>
      <c r="G241" s="35">
        <f t="shared" si="18"/>
        <v>0.17631759140314604</v>
      </c>
      <c r="H241" s="35">
        <f t="shared" si="21"/>
        <v>0.42901234567901236</v>
      </c>
      <c r="I241" s="35">
        <f t="shared" si="19"/>
        <v>0.56759853585581466</v>
      </c>
    </row>
    <row r="242" spans="1:9" x14ac:dyDescent="0.25">
      <c r="A242" s="36">
        <v>1969</v>
      </c>
      <c r="B242" s="36">
        <v>9</v>
      </c>
      <c r="C242" s="35">
        <f t="shared" si="20"/>
        <v>1969.6666666666667</v>
      </c>
      <c r="D242" s="37">
        <v>8.9433333333333351</v>
      </c>
      <c r="E242" s="36">
        <v>59.899999999999984</v>
      </c>
      <c r="F242" s="36">
        <v>91.600000000000009</v>
      </c>
      <c r="G242" s="35">
        <f t="shared" si="18"/>
        <v>0.15177209723717441</v>
      </c>
      <c r="H242" s="35">
        <f t="shared" si="21"/>
        <v>0.65393013100436659</v>
      </c>
      <c r="I242" s="35">
        <f t="shared" si="19"/>
        <v>0.71806538097576311</v>
      </c>
    </row>
    <row r="243" spans="1:9" x14ac:dyDescent="0.25">
      <c r="A243" s="36">
        <v>1969</v>
      </c>
      <c r="B243" s="36">
        <v>10</v>
      </c>
      <c r="C243" s="35">
        <f t="shared" si="20"/>
        <v>1969.75</v>
      </c>
      <c r="D243" s="37">
        <v>15.235483870967741</v>
      </c>
      <c r="E243" s="36">
        <v>1.1000000000000001</v>
      </c>
      <c r="F243" s="36">
        <v>140.00000000000006</v>
      </c>
      <c r="G243" s="35">
        <f t="shared" si="18"/>
        <v>0.35162749429087975</v>
      </c>
      <c r="H243" s="35">
        <f t="shared" si="21"/>
        <v>7.8571428571428542E-3</v>
      </c>
      <c r="I243" s="35">
        <f t="shared" si="19"/>
        <v>0.22019460341836736</v>
      </c>
    </row>
    <row r="244" spans="1:9" x14ac:dyDescent="0.25">
      <c r="A244" s="36">
        <v>1969</v>
      </c>
      <c r="B244" s="36">
        <v>11</v>
      </c>
      <c r="C244" s="35">
        <f t="shared" si="20"/>
        <v>1969.8333333333333</v>
      </c>
      <c r="D244" s="37">
        <v>16.849999999999998</v>
      </c>
      <c r="E244" s="36">
        <v>22.200000000000003</v>
      </c>
      <c r="F244" s="36">
        <v>189.99999999999994</v>
      </c>
      <c r="G244" s="35">
        <f t="shared" si="18"/>
        <v>0.41744053123855529</v>
      </c>
      <c r="H244" s="35">
        <f t="shared" si="21"/>
        <v>0.11684210526315794</v>
      </c>
      <c r="I244" s="35">
        <f t="shared" si="19"/>
        <v>0.31830396421052642</v>
      </c>
    </row>
    <row r="245" spans="1:9" x14ac:dyDescent="0.25">
      <c r="A245" s="36">
        <v>1969</v>
      </c>
      <c r="B245" s="36">
        <v>12</v>
      </c>
      <c r="C245" s="35">
        <f t="shared" si="20"/>
        <v>1969.9166666666667</v>
      </c>
      <c r="D245" s="37">
        <v>16.737096774193546</v>
      </c>
      <c r="E245" s="36">
        <v>41.1</v>
      </c>
      <c r="F245" s="36">
        <v>229.80000000000007</v>
      </c>
      <c r="G245" s="35">
        <f t="shared" si="18"/>
        <v>0.4126921807112009</v>
      </c>
      <c r="H245" s="35">
        <f t="shared" si="21"/>
        <v>0.1788511749347258</v>
      </c>
      <c r="I245" s="35">
        <f t="shared" si="19"/>
        <v>0.37156660571003958</v>
      </c>
    </row>
    <row r="246" spans="1:9" x14ac:dyDescent="0.25">
      <c r="A246" s="36">
        <v>1970</v>
      </c>
      <c r="B246" s="36">
        <v>1</v>
      </c>
      <c r="C246" s="35">
        <f t="shared" si="20"/>
        <v>1970</v>
      </c>
      <c r="D246" s="37">
        <v>19.456451612903223</v>
      </c>
      <c r="E246" s="36">
        <v>27.000000000000004</v>
      </c>
      <c r="F246" s="36">
        <v>233.60000000000005</v>
      </c>
      <c r="G246" s="35">
        <f t="shared" si="18"/>
        <v>0.5314102947931737</v>
      </c>
      <c r="H246" s="35">
        <f t="shared" si="21"/>
        <v>0.11558219178082191</v>
      </c>
      <c r="I246" s="35">
        <f t="shared" si="19"/>
        <v>0.31720252766407858</v>
      </c>
    </row>
    <row r="247" spans="1:9" x14ac:dyDescent="0.25">
      <c r="A247" s="36">
        <v>1970</v>
      </c>
      <c r="B247" s="36">
        <v>2</v>
      </c>
      <c r="C247" s="35">
        <f t="shared" si="20"/>
        <v>1970.0833333333333</v>
      </c>
      <c r="D247" s="37">
        <v>21.653571428571432</v>
      </c>
      <c r="E247" s="36">
        <v>0</v>
      </c>
      <c r="F247" s="36">
        <v>244.6</v>
      </c>
      <c r="G247" s="35">
        <f t="shared" si="18"/>
        <v>0.63033485560690061</v>
      </c>
      <c r="H247" s="35">
        <f t="shared" si="21"/>
        <v>0</v>
      </c>
      <c r="I247" s="35">
        <f t="shared" si="19"/>
        <v>0.21290000000000001</v>
      </c>
    </row>
    <row r="248" spans="1:9" x14ac:dyDescent="0.25">
      <c r="A248" s="36">
        <v>1970</v>
      </c>
      <c r="B248" s="36">
        <v>3</v>
      </c>
      <c r="C248" s="35">
        <f t="shared" si="20"/>
        <v>1970.1666666666667</v>
      </c>
      <c r="D248" s="37">
        <v>17.148387096774186</v>
      </c>
      <c r="E248" s="36">
        <v>7.2</v>
      </c>
      <c r="F248" s="36">
        <v>169.39999999999998</v>
      </c>
      <c r="G248" s="35">
        <f t="shared" si="18"/>
        <v>0.43008276611593926</v>
      </c>
      <c r="H248" s="35">
        <f t="shared" si="21"/>
        <v>4.2502951593860694E-2</v>
      </c>
      <c r="I248" s="35">
        <f t="shared" si="19"/>
        <v>0.25200458720200059</v>
      </c>
    </row>
    <row r="249" spans="1:9" x14ac:dyDescent="0.25">
      <c r="A249" s="36">
        <v>1970</v>
      </c>
      <c r="B249" s="36">
        <v>4</v>
      </c>
      <c r="C249" s="35">
        <f t="shared" si="20"/>
        <v>1970.25</v>
      </c>
      <c r="D249" s="37">
        <v>15.873333333333335</v>
      </c>
      <c r="E249" s="36">
        <v>30.700000000000003</v>
      </c>
      <c r="F249" s="36">
        <v>112.80000000000001</v>
      </c>
      <c r="G249" s="35">
        <f t="shared" si="18"/>
        <v>0.37706410372394522</v>
      </c>
      <c r="H249" s="35">
        <f t="shared" si="21"/>
        <v>0.2721631205673759</v>
      </c>
      <c r="I249" s="35">
        <f t="shared" si="19"/>
        <v>0.44821959306310044</v>
      </c>
    </row>
    <row r="250" spans="1:9" x14ac:dyDescent="0.25">
      <c r="A250" s="36">
        <v>1970</v>
      </c>
      <c r="B250" s="36">
        <v>5</v>
      </c>
      <c r="C250" s="35">
        <f t="shared" si="20"/>
        <v>1970.3333333333333</v>
      </c>
      <c r="D250" s="37">
        <v>11.019354838709678</v>
      </c>
      <c r="E250" s="36">
        <v>45.099999999999987</v>
      </c>
      <c r="F250" s="36">
        <v>64.600000000000009</v>
      </c>
      <c r="G250" s="35">
        <f t="shared" si="18"/>
        <v>0.20660400347305979</v>
      </c>
      <c r="H250" s="35">
        <f t="shared" si="21"/>
        <v>0.69814241486068085</v>
      </c>
      <c r="I250" s="35">
        <f t="shared" si="19"/>
        <v>0.74477158532143495</v>
      </c>
    </row>
    <row r="251" spans="1:9" x14ac:dyDescent="0.25">
      <c r="A251" s="36">
        <v>1970</v>
      </c>
      <c r="B251" s="36">
        <v>6</v>
      </c>
      <c r="C251" s="35">
        <f t="shared" si="20"/>
        <v>1970.4166666666667</v>
      </c>
      <c r="D251" s="37">
        <v>10.573333333333332</v>
      </c>
      <c r="E251" s="36">
        <v>53.29999999999999</v>
      </c>
      <c r="F251" s="36">
        <v>55.599999999999994</v>
      </c>
      <c r="G251" s="35">
        <f t="shared" si="18"/>
        <v>0.19387264188018055</v>
      </c>
      <c r="H251" s="35">
        <f t="shared" si="21"/>
        <v>0.95863309352517978</v>
      </c>
      <c r="I251" s="35">
        <f t="shared" si="19"/>
        <v>0.88296711835567521</v>
      </c>
    </row>
    <row r="252" spans="1:9" x14ac:dyDescent="0.25">
      <c r="A252" s="36">
        <v>1970</v>
      </c>
      <c r="B252" s="36">
        <v>7</v>
      </c>
      <c r="C252" s="35">
        <f t="shared" si="20"/>
        <v>1970.5</v>
      </c>
      <c r="D252" s="37">
        <v>8.6177419354838705</v>
      </c>
      <c r="E252" s="36">
        <v>48.699999999999996</v>
      </c>
      <c r="F252" s="36">
        <v>59</v>
      </c>
      <c r="G252" s="35">
        <f t="shared" si="18"/>
        <v>0.14418776660412361</v>
      </c>
      <c r="H252" s="35">
        <f t="shared" si="21"/>
        <v>0.8254237288135593</v>
      </c>
      <c r="I252" s="35">
        <f t="shared" si="19"/>
        <v>0.81638813358230389</v>
      </c>
    </row>
    <row r="253" spans="1:9" x14ac:dyDescent="0.25">
      <c r="A253" s="36">
        <v>1970</v>
      </c>
      <c r="B253" s="36">
        <v>8</v>
      </c>
      <c r="C253" s="35">
        <f t="shared" si="20"/>
        <v>1970.5833333333333</v>
      </c>
      <c r="D253" s="37">
        <v>8.0806451612903221</v>
      </c>
      <c r="E253" s="36">
        <v>87.399999999999977</v>
      </c>
      <c r="F253" s="36">
        <v>59.199999999999989</v>
      </c>
      <c r="G253" s="35">
        <f t="shared" si="18"/>
        <v>0.13226543704352695</v>
      </c>
      <c r="H253" s="35">
        <f t="shared" si="21"/>
        <v>1.25</v>
      </c>
      <c r="I253" s="35">
        <f t="shared" si="19"/>
        <v>0.99874375000000026</v>
      </c>
    </row>
    <row r="254" spans="1:9" x14ac:dyDescent="0.25">
      <c r="A254" s="36">
        <v>1970</v>
      </c>
      <c r="B254" s="36">
        <v>9</v>
      </c>
      <c r="C254" s="35">
        <f t="shared" si="20"/>
        <v>1970.6666666666667</v>
      </c>
      <c r="D254" s="37">
        <v>9.8766666666666652</v>
      </c>
      <c r="E254" s="36">
        <v>64.3</v>
      </c>
      <c r="F254" s="36">
        <v>89.999999999999972</v>
      </c>
      <c r="G254" s="35">
        <f t="shared" si="18"/>
        <v>0.17503020361959554</v>
      </c>
      <c r="H254" s="35">
        <f t="shared" si="21"/>
        <v>0.71444444444444466</v>
      </c>
      <c r="I254" s="35">
        <f t="shared" si="19"/>
        <v>0.75438069913580263</v>
      </c>
    </row>
    <row r="255" spans="1:9" x14ac:dyDescent="0.25">
      <c r="A255" s="36">
        <v>1970</v>
      </c>
      <c r="B255" s="36">
        <v>10</v>
      </c>
      <c r="C255" s="35">
        <f t="shared" si="20"/>
        <v>1970.75</v>
      </c>
      <c r="D255" s="37">
        <v>13.211290322580643</v>
      </c>
      <c r="E255" s="36">
        <v>6.3999999999999995</v>
      </c>
      <c r="F255" s="36">
        <v>157.80000000000001</v>
      </c>
      <c r="G255" s="35">
        <f t="shared" si="18"/>
        <v>0.27663718295315626</v>
      </c>
      <c r="H255" s="35">
        <f t="shared" si="21"/>
        <v>4.055766793409378E-2</v>
      </c>
      <c r="I255" s="35">
        <f t="shared" si="19"/>
        <v>0.25023387821455018</v>
      </c>
    </row>
    <row r="256" spans="1:9" x14ac:dyDescent="0.25">
      <c r="A256" s="36">
        <v>1970</v>
      </c>
      <c r="B256" s="36">
        <v>11</v>
      </c>
      <c r="C256" s="35">
        <f t="shared" si="20"/>
        <v>1970.8333333333333</v>
      </c>
      <c r="D256" s="37">
        <v>16.933333333333334</v>
      </c>
      <c r="E256" s="36">
        <v>26.4</v>
      </c>
      <c r="F256" s="36">
        <v>208.1</v>
      </c>
      <c r="G256" s="35">
        <f t="shared" si="18"/>
        <v>0.42095786419688147</v>
      </c>
      <c r="H256" s="35">
        <f t="shared" si="21"/>
        <v>0.12686208553580008</v>
      </c>
      <c r="I256" s="35">
        <f t="shared" si="19"/>
        <v>0.32703631868942618</v>
      </c>
    </row>
    <row r="257" spans="1:9" x14ac:dyDescent="0.25">
      <c r="A257" s="36">
        <v>1970</v>
      </c>
      <c r="B257" s="36">
        <v>12</v>
      </c>
      <c r="C257" s="35">
        <f t="shared" si="20"/>
        <v>1970.9166666666667</v>
      </c>
      <c r="D257" s="37">
        <v>18.579032258064512</v>
      </c>
      <c r="E257" s="36">
        <v>34.4</v>
      </c>
      <c r="F257" s="36">
        <v>244.8</v>
      </c>
      <c r="G257" s="35">
        <f t="shared" si="18"/>
        <v>0.49229486047521492</v>
      </c>
      <c r="H257" s="35">
        <f t="shared" si="21"/>
        <v>0.14052287581699346</v>
      </c>
      <c r="I257" s="35">
        <f t="shared" si="19"/>
        <v>0.33886355781964206</v>
      </c>
    </row>
    <row r="258" spans="1:9" x14ac:dyDescent="0.25">
      <c r="A258" s="36">
        <v>1971</v>
      </c>
      <c r="B258" s="36">
        <v>1</v>
      </c>
      <c r="C258" s="35">
        <f t="shared" si="20"/>
        <v>1971</v>
      </c>
      <c r="D258" s="37">
        <v>20.785483870967738</v>
      </c>
      <c r="E258" s="36">
        <v>5.0999999999999996</v>
      </c>
      <c r="F258" s="36">
        <v>270.89999999999998</v>
      </c>
      <c r="G258" s="35">
        <f t="shared" si="18"/>
        <v>0.59128072555229239</v>
      </c>
      <c r="H258" s="35">
        <f t="shared" si="21"/>
        <v>1.8826135105204873E-2</v>
      </c>
      <c r="I258" s="35">
        <f t="shared" si="19"/>
        <v>0.23032843113088033</v>
      </c>
    </row>
    <row r="259" spans="1:9" x14ac:dyDescent="0.25">
      <c r="A259" s="36">
        <v>1971</v>
      </c>
      <c r="B259" s="36">
        <v>2</v>
      </c>
      <c r="C259" s="35">
        <f t="shared" si="20"/>
        <v>1971.0833333333333</v>
      </c>
      <c r="D259" s="37">
        <v>22.567857142857143</v>
      </c>
      <c r="E259" s="36">
        <v>0.8</v>
      </c>
      <c r="F259" s="36">
        <v>236.69999999999996</v>
      </c>
      <c r="G259" s="35">
        <f t="shared" si="18"/>
        <v>0.671011456048761</v>
      </c>
      <c r="H259" s="35">
        <f t="shared" si="21"/>
        <v>3.3798056611744833E-3</v>
      </c>
      <c r="I259" s="35">
        <f t="shared" si="19"/>
        <v>0.21604147681586469</v>
      </c>
    </row>
    <row r="260" spans="1:9" x14ac:dyDescent="0.25">
      <c r="A260" s="36">
        <v>1971</v>
      </c>
      <c r="B260" s="36">
        <v>3</v>
      </c>
      <c r="C260" s="35">
        <f t="shared" si="20"/>
        <v>1971.1666666666667</v>
      </c>
      <c r="D260" s="37">
        <v>21.19193548387096</v>
      </c>
      <c r="E260" s="36">
        <v>36.799999999999997</v>
      </c>
      <c r="F260" s="36">
        <v>202.19999999999996</v>
      </c>
      <c r="G260" s="35">
        <f t="shared" si="18"/>
        <v>0.60959768821951854</v>
      </c>
      <c r="H260" s="35">
        <f t="shared" si="21"/>
        <v>0.18199802176063307</v>
      </c>
      <c r="I260" s="35">
        <f t="shared" si="19"/>
        <v>0.37422011219806667</v>
      </c>
    </row>
    <row r="261" spans="1:9" x14ac:dyDescent="0.25">
      <c r="A261" s="36">
        <v>1971</v>
      </c>
      <c r="B261" s="36">
        <v>4</v>
      </c>
      <c r="C261" s="35">
        <f t="shared" si="20"/>
        <v>1971.25</v>
      </c>
      <c r="D261" s="37">
        <v>17.573333333333334</v>
      </c>
      <c r="E261" s="36">
        <v>83.3</v>
      </c>
      <c r="F261" s="36">
        <v>113.39999999999996</v>
      </c>
      <c r="G261" s="35">
        <f t="shared" si="18"/>
        <v>0.44830497493774868</v>
      </c>
      <c r="H261" s="35">
        <f t="shared" si="21"/>
        <v>0.73456790123456817</v>
      </c>
      <c r="I261" s="35">
        <f t="shared" si="19"/>
        <v>0.76606545115073943</v>
      </c>
    </row>
    <row r="262" spans="1:9" x14ac:dyDescent="0.25">
      <c r="A262" s="36">
        <v>1971</v>
      </c>
      <c r="B262" s="36">
        <v>5</v>
      </c>
      <c r="C262" s="35">
        <f t="shared" si="20"/>
        <v>1971.3333333333333</v>
      </c>
      <c r="D262" s="37">
        <v>11.616129032258064</v>
      </c>
      <c r="E262" s="36">
        <v>77.399999999999991</v>
      </c>
      <c r="F262" s="36">
        <v>60.8</v>
      </c>
      <c r="G262" s="35">
        <f t="shared" ref="G262:G325" si="22">IF(D262&gt;tmax,0,((tmax-D262)/(tmax-topt))^ta*EXP((ta/tb)*(1-((tmax-D262)/(tmax-topt))^tb)))</f>
        <v>0.2244514686991628</v>
      </c>
      <c r="H262" s="35">
        <f t="shared" si="21"/>
        <v>1.25</v>
      </c>
      <c r="I262" s="35">
        <f t="shared" ref="I262:I325" si="23">wfacpar1+(wfacpar2*H262)-(wfacpar3*H262^2)</f>
        <v>0.99874375000000026</v>
      </c>
    </row>
    <row r="263" spans="1:9" x14ac:dyDescent="0.25">
      <c r="A263" s="36">
        <v>1971</v>
      </c>
      <c r="B263" s="36">
        <v>6</v>
      </c>
      <c r="C263" s="35">
        <f t="shared" ref="C263:C326" si="24">A263+((B263-1)/12)</f>
        <v>1971.4166666666667</v>
      </c>
      <c r="D263" s="37">
        <v>9.4450000000000003</v>
      </c>
      <c r="E263" s="36">
        <v>85.799999999999983</v>
      </c>
      <c r="F263" s="36">
        <v>37.099999999999994</v>
      </c>
      <c r="G263" s="35">
        <f t="shared" si="22"/>
        <v>0.16399211161162436</v>
      </c>
      <c r="H263" s="35">
        <f t="shared" ref="H263:H326" si="25">MIN(1.25,E263/F263)</f>
        <v>1.25</v>
      </c>
      <c r="I263" s="35">
        <f t="shared" si="23"/>
        <v>0.99874375000000026</v>
      </c>
    </row>
    <row r="264" spans="1:9" x14ac:dyDescent="0.25">
      <c r="A264" s="36">
        <v>1971</v>
      </c>
      <c r="B264" s="36">
        <v>7</v>
      </c>
      <c r="C264" s="35">
        <f t="shared" si="24"/>
        <v>1971.5</v>
      </c>
      <c r="D264" s="37">
        <v>8.4709677419354872</v>
      </c>
      <c r="E264" s="36">
        <v>54.3</v>
      </c>
      <c r="F264" s="36">
        <v>38.499999999999993</v>
      </c>
      <c r="G264" s="35">
        <f t="shared" si="22"/>
        <v>0.14085727681137553</v>
      </c>
      <c r="H264" s="35">
        <f t="shared" si="25"/>
        <v>1.25</v>
      </c>
      <c r="I264" s="35">
        <f t="shared" si="23"/>
        <v>0.99874375000000026</v>
      </c>
    </row>
    <row r="265" spans="1:9" x14ac:dyDescent="0.25">
      <c r="A265" s="36">
        <v>1971</v>
      </c>
      <c r="B265" s="36">
        <v>8</v>
      </c>
      <c r="C265" s="35">
        <f t="shared" si="24"/>
        <v>1971.5833333333333</v>
      </c>
      <c r="D265" s="37">
        <v>8.9370967741935488</v>
      </c>
      <c r="E265" s="36">
        <v>93.999999999999986</v>
      </c>
      <c r="F265" s="36">
        <v>56.399999999999991</v>
      </c>
      <c r="G265" s="35">
        <f t="shared" si="22"/>
        <v>0.15162426990733455</v>
      </c>
      <c r="H265" s="35">
        <f t="shared" si="25"/>
        <v>1.25</v>
      </c>
      <c r="I265" s="35">
        <f t="shared" si="23"/>
        <v>0.99874375000000026</v>
      </c>
    </row>
    <row r="266" spans="1:9" x14ac:dyDescent="0.25">
      <c r="A266" s="36">
        <v>1971</v>
      </c>
      <c r="B266" s="36">
        <v>9</v>
      </c>
      <c r="C266" s="35">
        <f t="shared" si="24"/>
        <v>1971.6666666666667</v>
      </c>
      <c r="D266" s="37">
        <v>11.081666666666667</v>
      </c>
      <c r="E266" s="36">
        <v>75.199999999999989</v>
      </c>
      <c r="F266" s="36">
        <v>88.399999999999991</v>
      </c>
      <c r="G266" s="35">
        <f t="shared" si="22"/>
        <v>0.20842411296402705</v>
      </c>
      <c r="H266" s="35">
        <f t="shared" si="25"/>
        <v>0.85067873303167418</v>
      </c>
      <c r="I266" s="35">
        <f t="shared" si="23"/>
        <v>0.8296686411007147</v>
      </c>
    </row>
    <row r="267" spans="1:9" x14ac:dyDescent="0.25">
      <c r="A267" s="36">
        <v>1971</v>
      </c>
      <c r="B267" s="36">
        <v>10</v>
      </c>
      <c r="C267" s="35">
        <f t="shared" si="24"/>
        <v>1971.75</v>
      </c>
      <c r="D267" s="37">
        <v>12.982258064516127</v>
      </c>
      <c r="E267" s="36">
        <v>27.400000000000002</v>
      </c>
      <c r="F267" s="36">
        <v>151.29999999999995</v>
      </c>
      <c r="G267" s="35">
        <f t="shared" si="22"/>
        <v>0.26875260956917668</v>
      </c>
      <c r="H267" s="35">
        <f t="shared" si="25"/>
        <v>0.18109715796430939</v>
      </c>
      <c r="I267" s="35">
        <f t="shared" si="23"/>
        <v>0.37346096766992742</v>
      </c>
    </row>
    <row r="268" spans="1:9" x14ac:dyDescent="0.25">
      <c r="A268" s="36">
        <v>1971</v>
      </c>
      <c r="B268" s="36">
        <v>11</v>
      </c>
      <c r="C268" s="35">
        <f t="shared" si="24"/>
        <v>1971.8333333333333</v>
      </c>
      <c r="D268" s="37">
        <v>15.456666666666667</v>
      </c>
      <c r="E268" s="36">
        <v>48.8</v>
      </c>
      <c r="F268" s="36">
        <v>153.99999999999994</v>
      </c>
      <c r="G268" s="35">
        <f t="shared" si="22"/>
        <v>0.36035827239292501</v>
      </c>
      <c r="H268" s="35">
        <f t="shared" si="25"/>
        <v>0.31688311688311699</v>
      </c>
      <c r="I268" s="35">
        <f t="shared" si="23"/>
        <v>0.48346624590993431</v>
      </c>
    </row>
    <row r="269" spans="1:9" x14ac:dyDescent="0.25">
      <c r="A269" s="36">
        <v>1971</v>
      </c>
      <c r="B269" s="36">
        <v>12</v>
      </c>
      <c r="C269" s="35">
        <f t="shared" si="24"/>
        <v>1971.9166666666667</v>
      </c>
      <c r="D269" s="37">
        <v>17.967741935483872</v>
      </c>
      <c r="E269" s="36">
        <v>31.200000000000003</v>
      </c>
      <c r="F269" s="36">
        <v>229.39999999999998</v>
      </c>
      <c r="G269" s="35">
        <f t="shared" si="22"/>
        <v>0.46542457091369649</v>
      </c>
      <c r="H269" s="35">
        <f t="shared" si="25"/>
        <v>0.13600697471665216</v>
      </c>
      <c r="I269" s="35">
        <f t="shared" si="23"/>
        <v>0.33496374599140016</v>
      </c>
    </row>
    <row r="270" spans="1:9" x14ac:dyDescent="0.25">
      <c r="A270" s="36">
        <v>1972</v>
      </c>
      <c r="B270" s="36">
        <v>1</v>
      </c>
      <c r="C270" s="35">
        <f t="shared" si="24"/>
        <v>1972</v>
      </c>
      <c r="D270" s="37">
        <v>20.329032258064515</v>
      </c>
      <c r="E270" s="36">
        <v>41.9</v>
      </c>
      <c r="F270" s="36">
        <v>223.00000000000003</v>
      </c>
      <c r="G270" s="35">
        <f t="shared" si="22"/>
        <v>0.5706872077608498</v>
      </c>
      <c r="H270" s="35">
        <f t="shared" si="25"/>
        <v>0.18789237668161432</v>
      </c>
      <c r="I270" s="35">
        <f t="shared" si="23"/>
        <v>0.37917753256651049</v>
      </c>
    </row>
    <row r="271" spans="1:9" x14ac:dyDescent="0.25">
      <c r="A271" s="36">
        <v>1972</v>
      </c>
      <c r="B271" s="36">
        <v>2</v>
      </c>
      <c r="C271" s="35">
        <f t="shared" si="24"/>
        <v>1972.0833333333333</v>
      </c>
      <c r="D271" s="37">
        <v>21.105172413793106</v>
      </c>
      <c r="E271" s="36">
        <v>20.5</v>
      </c>
      <c r="F271" s="36">
        <v>214.29999999999995</v>
      </c>
      <c r="G271" s="35">
        <f t="shared" si="22"/>
        <v>0.6056910392616478</v>
      </c>
      <c r="H271" s="35">
        <f t="shared" si="25"/>
        <v>9.5660289314045757E-2</v>
      </c>
      <c r="I271" s="35">
        <f t="shared" si="23"/>
        <v>0.29968465716222437</v>
      </c>
    </row>
    <row r="272" spans="1:9" x14ac:dyDescent="0.25">
      <c r="A272" s="36">
        <v>1972</v>
      </c>
      <c r="B272" s="36">
        <v>3</v>
      </c>
      <c r="C272" s="35">
        <f t="shared" si="24"/>
        <v>1972.1666666666667</v>
      </c>
      <c r="D272" s="37">
        <v>17.296774193548384</v>
      </c>
      <c r="E272" s="36">
        <v>0</v>
      </c>
      <c r="F272" s="36">
        <v>195.49999999999997</v>
      </c>
      <c r="G272" s="35">
        <f t="shared" si="22"/>
        <v>0.43641780078537423</v>
      </c>
      <c r="H272" s="35">
        <f t="shared" si="25"/>
        <v>0</v>
      </c>
      <c r="I272" s="35">
        <f t="shared" si="23"/>
        <v>0.21290000000000001</v>
      </c>
    </row>
    <row r="273" spans="1:9" x14ac:dyDescent="0.25">
      <c r="A273" s="36">
        <v>1972</v>
      </c>
      <c r="B273" s="36">
        <v>4</v>
      </c>
      <c r="C273" s="35">
        <f t="shared" si="24"/>
        <v>1972.25</v>
      </c>
      <c r="D273" s="37">
        <v>15.721666666666666</v>
      </c>
      <c r="E273" s="36">
        <v>38.899999999999991</v>
      </c>
      <c r="F273" s="36">
        <v>123.59999999999997</v>
      </c>
      <c r="G273" s="35">
        <f t="shared" si="22"/>
        <v>0.3709449591231328</v>
      </c>
      <c r="H273" s="35">
        <f t="shared" si="25"/>
        <v>0.31472491909385114</v>
      </c>
      <c r="I273" s="35">
        <f t="shared" si="23"/>
        <v>0.48178739899823009</v>
      </c>
    </row>
    <row r="274" spans="1:9" x14ac:dyDescent="0.25">
      <c r="A274" s="36">
        <v>1972</v>
      </c>
      <c r="B274" s="36">
        <v>5</v>
      </c>
      <c r="C274" s="35">
        <f t="shared" si="24"/>
        <v>1972.3333333333333</v>
      </c>
      <c r="D274" s="37">
        <v>12.174193548387098</v>
      </c>
      <c r="E274" s="36">
        <v>25</v>
      </c>
      <c r="F274" s="36">
        <v>76.2</v>
      </c>
      <c r="G274" s="35">
        <f t="shared" si="22"/>
        <v>0.24197570202268748</v>
      </c>
      <c r="H274" s="35">
        <f t="shared" si="25"/>
        <v>0.32808398950131235</v>
      </c>
      <c r="I274" s="35">
        <f t="shared" si="23"/>
        <v>0.49214321959755036</v>
      </c>
    </row>
    <row r="275" spans="1:9" x14ac:dyDescent="0.25">
      <c r="A275" s="36">
        <v>1972</v>
      </c>
      <c r="B275" s="36">
        <v>6</v>
      </c>
      <c r="C275" s="35">
        <f t="shared" si="24"/>
        <v>1972.4166666666667</v>
      </c>
      <c r="D275" s="37">
        <v>9.35</v>
      </c>
      <c r="E275" s="36">
        <v>19.100000000000001</v>
      </c>
      <c r="F275" s="36">
        <v>62.4</v>
      </c>
      <c r="G275" s="35">
        <f t="shared" si="22"/>
        <v>0.16162801262180132</v>
      </c>
      <c r="H275" s="35">
        <f t="shared" si="25"/>
        <v>0.30608974358974361</v>
      </c>
      <c r="I275" s="35">
        <f t="shared" si="23"/>
        <v>0.47504766677966803</v>
      </c>
    </row>
    <row r="276" spans="1:9" x14ac:dyDescent="0.25">
      <c r="A276" s="36">
        <v>1972</v>
      </c>
      <c r="B276" s="36">
        <v>7</v>
      </c>
      <c r="C276" s="35">
        <f t="shared" si="24"/>
        <v>1972.5</v>
      </c>
      <c r="D276" s="37">
        <v>9.4500000000000011</v>
      </c>
      <c r="E276" s="36">
        <v>73.299999999999983</v>
      </c>
      <c r="F276" s="36">
        <v>57.8</v>
      </c>
      <c r="G276" s="35">
        <f t="shared" si="22"/>
        <v>0.16411718728839098</v>
      </c>
      <c r="H276" s="35">
        <f t="shared" si="25"/>
        <v>1.25</v>
      </c>
      <c r="I276" s="35">
        <f t="shared" si="23"/>
        <v>0.99874375000000026</v>
      </c>
    </row>
    <row r="277" spans="1:9" x14ac:dyDescent="0.25">
      <c r="A277" s="36">
        <v>1972</v>
      </c>
      <c r="B277" s="36">
        <v>8</v>
      </c>
      <c r="C277" s="35">
        <f t="shared" si="24"/>
        <v>1972.5833333333333</v>
      </c>
      <c r="D277" s="37">
        <v>10.075806451612902</v>
      </c>
      <c r="E277" s="36">
        <v>89.8</v>
      </c>
      <c r="F277" s="36">
        <v>65.600000000000009</v>
      </c>
      <c r="G277" s="35">
        <f t="shared" si="22"/>
        <v>0.18028644606558147</v>
      </c>
      <c r="H277" s="35">
        <f t="shared" si="25"/>
        <v>1.25</v>
      </c>
      <c r="I277" s="35">
        <f t="shared" si="23"/>
        <v>0.99874375000000026</v>
      </c>
    </row>
    <row r="278" spans="1:9" x14ac:dyDescent="0.25">
      <c r="A278" s="36">
        <v>1972</v>
      </c>
      <c r="B278" s="36">
        <v>9</v>
      </c>
      <c r="C278" s="35">
        <f t="shared" si="24"/>
        <v>1972.6666666666667</v>
      </c>
      <c r="D278" s="37">
        <v>12.084999999999997</v>
      </c>
      <c r="E278" s="36">
        <v>25.5</v>
      </c>
      <c r="F278" s="36">
        <v>118.60000000000002</v>
      </c>
      <c r="G278" s="35">
        <f t="shared" si="22"/>
        <v>0.23912118464924018</v>
      </c>
      <c r="H278" s="35">
        <f t="shared" si="25"/>
        <v>0.21500843170320399</v>
      </c>
      <c r="I278" s="35">
        <f t="shared" si="23"/>
        <v>0.40176737663124307</v>
      </c>
    </row>
    <row r="279" spans="1:9" x14ac:dyDescent="0.25">
      <c r="A279" s="36">
        <v>1972</v>
      </c>
      <c r="B279" s="36">
        <v>10</v>
      </c>
      <c r="C279" s="35">
        <f t="shared" si="24"/>
        <v>1972.75</v>
      </c>
      <c r="D279" s="37">
        <v>14.81451612903226</v>
      </c>
      <c r="E279" s="36">
        <v>17.900000000000002</v>
      </c>
      <c r="F279" s="36">
        <v>160.80000000000004</v>
      </c>
      <c r="G279" s="35">
        <f t="shared" si="22"/>
        <v>0.33528628433517399</v>
      </c>
      <c r="H279" s="35">
        <f t="shared" si="25"/>
        <v>0.11131840796019898</v>
      </c>
      <c r="I279" s="35">
        <f t="shared" si="23"/>
        <v>0.31346937649284667</v>
      </c>
    </row>
    <row r="280" spans="1:9" x14ac:dyDescent="0.25">
      <c r="A280" s="36">
        <v>1972</v>
      </c>
      <c r="B280" s="36">
        <v>11</v>
      </c>
      <c r="C280" s="35">
        <f t="shared" si="24"/>
        <v>1972.8333333333333</v>
      </c>
      <c r="D280" s="37">
        <v>17.271666666666665</v>
      </c>
      <c r="E280" s="36">
        <v>20.599999999999998</v>
      </c>
      <c r="F280" s="36">
        <v>204.39999999999998</v>
      </c>
      <c r="G280" s="35">
        <f t="shared" si="22"/>
        <v>0.43534372708999586</v>
      </c>
      <c r="H280" s="35">
        <f t="shared" si="25"/>
        <v>0.10078277886497064</v>
      </c>
      <c r="I280" s="35">
        <f t="shared" si="23"/>
        <v>0.30420729441523281</v>
      </c>
    </row>
    <row r="281" spans="1:9" x14ac:dyDescent="0.25">
      <c r="A281" s="36">
        <v>1972</v>
      </c>
      <c r="B281" s="36">
        <v>12</v>
      </c>
      <c r="C281" s="35">
        <f t="shared" si="24"/>
        <v>1972.9166666666667</v>
      </c>
      <c r="D281" s="37">
        <v>19.987096774193546</v>
      </c>
      <c r="E281" s="36">
        <v>12.7</v>
      </c>
      <c r="F281" s="36">
        <v>256.7999999999999</v>
      </c>
      <c r="G281" s="35">
        <f t="shared" si="22"/>
        <v>0.55527035357531473</v>
      </c>
      <c r="H281" s="35">
        <f t="shared" si="25"/>
        <v>4.9454828660436156E-2</v>
      </c>
      <c r="I281" s="35">
        <f t="shared" si="23"/>
        <v>0.25831766037002263</v>
      </c>
    </row>
    <row r="282" spans="1:9" x14ac:dyDescent="0.25">
      <c r="A282" s="36">
        <v>1973</v>
      </c>
      <c r="B282" s="36">
        <v>1</v>
      </c>
      <c r="C282" s="35">
        <f t="shared" si="24"/>
        <v>1973</v>
      </c>
      <c r="D282" s="37">
        <v>23.517741935483869</v>
      </c>
      <c r="E282" s="36">
        <v>15.5</v>
      </c>
      <c r="F282" s="36">
        <v>269.2</v>
      </c>
      <c r="G282" s="35">
        <f t="shared" si="22"/>
        <v>0.71237441113623101</v>
      </c>
      <c r="H282" s="35">
        <f t="shared" si="25"/>
        <v>5.757800891530461E-2</v>
      </c>
      <c r="I282" s="35">
        <f t="shared" si="23"/>
        <v>0.26566485739210782</v>
      </c>
    </row>
    <row r="283" spans="1:9" x14ac:dyDescent="0.25">
      <c r="A283" s="36">
        <v>1973</v>
      </c>
      <c r="B283" s="36">
        <v>2</v>
      </c>
      <c r="C283" s="35">
        <f t="shared" si="24"/>
        <v>1973.0833333333333</v>
      </c>
      <c r="D283" s="37">
        <v>21.17678571428571</v>
      </c>
      <c r="E283" s="36">
        <v>100.1</v>
      </c>
      <c r="F283" s="36">
        <v>185.59999999999997</v>
      </c>
      <c r="G283" s="35">
        <f t="shared" si="22"/>
        <v>0.60891571165733893</v>
      </c>
      <c r="H283" s="35">
        <f t="shared" si="25"/>
        <v>0.5393318965517242</v>
      </c>
      <c r="I283" s="35">
        <f t="shared" si="23"/>
        <v>0.64445138608590036</v>
      </c>
    </row>
    <row r="284" spans="1:9" x14ac:dyDescent="0.25">
      <c r="A284" s="36">
        <v>1973</v>
      </c>
      <c r="B284" s="36">
        <v>3</v>
      </c>
      <c r="C284" s="35">
        <f t="shared" si="24"/>
        <v>1973.1666666666667</v>
      </c>
      <c r="D284" s="37">
        <v>18.361290322580643</v>
      </c>
      <c r="E284" s="36">
        <v>27.400000000000002</v>
      </c>
      <c r="F284" s="36">
        <v>162.6</v>
      </c>
      <c r="G284" s="35">
        <f t="shared" si="22"/>
        <v>0.4826812109313724</v>
      </c>
      <c r="H284" s="35">
        <f t="shared" si="25"/>
        <v>0.16851168511685119</v>
      </c>
      <c r="I284" s="35">
        <f t="shared" si="23"/>
        <v>0.36281442049475843</v>
      </c>
    </row>
    <row r="285" spans="1:9" x14ac:dyDescent="0.25">
      <c r="A285" s="36">
        <v>1973</v>
      </c>
      <c r="B285" s="36">
        <v>4</v>
      </c>
      <c r="C285" s="35">
        <f t="shared" si="24"/>
        <v>1973.25</v>
      </c>
      <c r="D285" s="37">
        <v>15.875000000000004</v>
      </c>
      <c r="E285" s="36">
        <v>45.499999999999986</v>
      </c>
      <c r="F285" s="36">
        <v>113.79999999999998</v>
      </c>
      <c r="G285" s="35">
        <f t="shared" si="22"/>
        <v>0.37713158502914673</v>
      </c>
      <c r="H285" s="35">
        <f t="shared" si="25"/>
        <v>0.39982425307557112</v>
      </c>
      <c r="I285" s="35">
        <f t="shared" si="23"/>
        <v>0.54628242136946692</v>
      </c>
    </row>
    <row r="286" spans="1:9" x14ac:dyDescent="0.25">
      <c r="A286" s="36">
        <v>1973</v>
      </c>
      <c r="B286" s="36">
        <v>5</v>
      </c>
      <c r="C286" s="35">
        <f t="shared" si="24"/>
        <v>1973.3333333333333</v>
      </c>
      <c r="D286" s="37">
        <v>13.008064516129034</v>
      </c>
      <c r="E286" s="36">
        <v>28.800000000000004</v>
      </c>
      <c r="F286" s="36">
        <v>74.400000000000006</v>
      </c>
      <c r="G286" s="35">
        <f t="shared" si="22"/>
        <v>0.26963458643163546</v>
      </c>
      <c r="H286" s="35">
        <f t="shared" si="25"/>
        <v>0.38709677419354843</v>
      </c>
      <c r="I286" s="35">
        <f t="shared" si="23"/>
        <v>0.53685879292403749</v>
      </c>
    </row>
    <row r="287" spans="1:9" x14ac:dyDescent="0.25">
      <c r="A287" s="36">
        <v>1973</v>
      </c>
      <c r="B287" s="36">
        <v>6</v>
      </c>
      <c r="C287" s="35">
        <f t="shared" si="24"/>
        <v>1973.4166666666667</v>
      </c>
      <c r="D287" s="37">
        <v>8.5400000000000009</v>
      </c>
      <c r="E287" s="36">
        <v>75.8</v>
      </c>
      <c r="F287" s="36">
        <v>38.000000000000007</v>
      </c>
      <c r="G287" s="35">
        <f t="shared" si="22"/>
        <v>0.14241688454757279</v>
      </c>
      <c r="H287" s="35">
        <f t="shared" si="25"/>
        <v>1.25</v>
      </c>
      <c r="I287" s="35">
        <f t="shared" si="23"/>
        <v>0.99874375000000026</v>
      </c>
    </row>
    <row r="288" spans="1:9" x14ac:dyDescent="0.25">
      <c r="A288" s="36">
        <v>1973</v>
      </c>
      <c r="B288" s="36">
        <v>7</v>
      </c>
      <c r="C288" s="35">
        <f t="shared" si="24"/>
        <v>1973.5</v>
      </c>
      <c r="D288" s="37">
        <v>10.038709677419355</v>
      </c>
      <c r="E288" s="36">
        <v>68.899999999999991</v>
      </c>
      <c r="F288" s="36">
        <v>46.3</v>
      </c>
      <c r="G288" s="35">
        <f t="shared" si="22"/>
        <v>0.17929941892458168</v>
      </c>
      <c r="H288" s="35">
        <f t="shared" si="25"/>
        <v>1.25</v>
      </c>
      <c r="I288" s="35">
        <f t="shared" si="23"/>
        <v>0.99874375000000026</v>
      </c>
    </row>
    <row r="289" spans="1:9" x14ac:dyDescent="0.25">
      <c r="A289" s="36">
        <v>1973</v>
      </c>
      <c r="B289" s="36">
        <v>8</v>
      </c>
      <c r="C289" s="35">
        <f t="shared" si="24"/>
        <v>1973.5833333333333</v>
      </c>
      <c r="D289" s="37">
        <v>10.582258064516129</v>
      </c>
      <c r="E289" s="36">
        <v>78.399999999999991</v>
      </c>
      <c r="F289" s="36">
        <v>61.899999999999984</v>
      </c>
      <c r="G289" s="35">
        <f t="shared" si="22"/>
        <v>0.1941222799807476</v>
      </c>
      <c r="H289" s="35">
        <f t="shared" si="25"/>
        <v>1.25</v>
      </c>
      <c r="I289" s="35">
        <f t="shared" si="23"/>
        <v>0.99874375000000026</v>
      </c>
    </row>
    <row r="290" spans="1:9" x14ac:dyDescent="0.25">
      <c r="A290" s="36">
        <v>1973</v>
      </c>
      <c r="B290" s="36">
        <v>9</v>
      </c>
      <c r="C290" s="35">
        <f t="shared" si="24"/>
        <v>1973.6666666666667</v>
      </c>
      <c r="D290" s="37">
        <v>12.751666666666667</v>
      </c>
      <c r="E290" s="36">
        <v>63.79999999999999</v>
      </c>
      <c r="F290" s="36">
        <v>88.09999999999998</v>
      </c>
      <c r="G290" s="35">
        <f t="shared" si="22"/>
        <v>0.26094481476688114</v>
      </c>
      <c r="H290" s="35">
        <f t="shared" si="25"/>
        <v>0.72417707150964816</v>
      </c>
      <c r="I290" s="35">
        <f t="shared" si="23"/>
        <v>0.76005638404918574</v>
      </c>
    </row>
    <row r="291" spans="1:9" x14ac:dyDescent="0.25">
      <c r="A291" s="36">
        <v>1973</v>
      </c>
      <c r="B291" s="36">
        <v>10</v>
      </c>
      <c r="C291" s="35">
        <f t="shared" si="24"/>
        <v>1973.75</v>
      </c>
      <c r="D291" s="37">
        <v>15.141935483870965</v>
      </c>
      <c r="E291" s="36">
        <v>100.3</v>
      </c>
      <c r="F291" s="36">
        <v>127.49999999999994</v>
      </c>
      <c r="G291" s="35">
        <f t="shared" si="22"/>
        <v>0.34796446738803571</v>
      </c>
      <c r="H291" s="35">
        <f t="shared" si="25"/>
        <v>0.78666666666666696</v>
      </c>
      <c r="I291" s="35">
        <f t="shared" si="23"/>
        <v>0.79540883555555575</v>
      </c>
    </row>
    <row r="292" spans="1:9" x14ac:dyDescent="0.25">
      <c r="A292" s="36">
        <v>1973</v>
      </c>
      <c r="B292" s="36">
        <v>11</v>
      </c>
      <c r="C292" s="35">
        <f t="shared" si="24"/>
        <v>1973.8333333333333</v>
      </c>
      <c r="D292" s="37">
        <v>16.393333333333331</v>
      </c>
      <c r="E292" s="36">
        <v>29</v>
      </c>
      <c r="F292" s="36">
        <v>169.2</v>
      </c>
      <c r="G292" s="35">
        <f t="shared" si="22"/>
        <v>0.39836027598276291</v>
      </c>
      <c r="H292" s="35">
        <f t="shared" si="25"/>
        <v>0.17139479905437355</v>
      </c>
      <c r="I292" s="35">
        <f t="shared" si="23"/>
        <v>0.36526011001570458</v>
      </c>
    </row>
    <row r="293" spans="1:9" x14ac:dyDescent="0.25">
      <c r="A293" s="36">
        <v>1973</v>
      </c>
      <c r="B293" s="36">
        <v>12</v>
      </c>
      <c r="C293" s="35">
        <f t="shared" si="24"/>
        <v>1973.9166666666667</v>
      </c>
      <c r="D293" s="37">
        <v>20.227419354838712</v>
      </c>
      <c r="E293" s="36">
        <v>21.599999999999998</v>
      </c>
      <c r="F293" s="36">
        <v>211.5</v>
      </c>
      <c r="G293" s="35">
        <f t="shared" si="22"/>
        <v>0.56610380665613835</v>
      </c>
      <c r="H293" s="35">
        <f t="shared" si="25"/>
        <v>0.10212765957446808</v>
      </c>
      <c r="I293" s="35">
        <f t="shared" si="23"/>
        <v>0.30539258850158446</v>
      </c>
    </row>
    <row r="294" spans="1:9" x14ac:dyDescent="0.25">
      <c r="A294" s="36">
        <v>1974</v>
      </c>
      <c r="B294" s="36">
        <v>1</v>
      </c>
      <c r="C294" s="35">
        <f t="shared" si="24"/>
        <v>1974</v>
      </c>
      <c r="D294" s="37">
        <v>22.490322580645156</v>
      </c>
      <c r="E294" s="36">
        <v>87.4</v>
      </c>
      <c r="F294" s="36">
        <v>199.4</v>
      </c>
      <c r="G294" s="35">
        <f t="shared" si="22"/>
        <v>0.66758925917894107</v>
      </c>
      <c r="H294" s="35">
        <f t="shared" si="25"/>
        <v>0.43831494483450351</v>
      </c>
      <c r="I294" s="35">
        <f t="shared" si="23"/>
        <v>0.57430583938374802</v>
      </c>
    </row>
    <row r="295" spans="1:9" x14ac:dyDescent="0.25">
      <c r="A295" s="36">
        <v>1974</v>
      </c>
      <c r="B295" s="36">
        <v>2</v>
      </c>
      <c r="C295" s="35">
        <f t="shared" si="24"/>
        <v>1974.0833333333333</v>
      </c>
      <c r="D295" s="37">
        <v>19.655357142857145</v>
      </c>
      <c r="E295" s="36">
        <v>51</v>
      </c>
      <c r="F295" s="36">
        <v>159.20000000000002</v>
      </c>
      <c r="G295" s="35">
        <f t="shared" si="22"/>
        <v>0.54034123137326096</v>
      </c>
      <c r="H295" s="35">
        <f t="shared" si="25"/>
        <v>0.32035175879396982</v>
      </c>
      <c r="I295" s="35">
        <f t="shared" si="23"/>
        <v>0.48615976853488552</v>
      </c>
    </row>
    <row r="296" spans="1:9" x14ac:dyDescent="0.25">
      <c r="A296" s="36">
        <v>1974</v>
      </c>
      <c r="B296" s="36">
        <v>3</v>
      </c>
      <c r="C296" s="35">
        <f t="shared" si="24"/>
        <v>1974.1666666666667</v>
      </c>
      <c r="D296" s="37">
        <v>20.806451612903221</v>
      </c>
      <c r="E296" s="36">
        <v>53.999999999999993</v>
      </c>
      <c r="F296" s="36">
        <v>152.19999999999999</v>
      </c>
      <c r="G296" s="35">
        <f t="shared" si="22"/>
        <v>0.5922264363223998</v>
      </c>
      <c r="H296" s="35">
        <f t="shared" si="25"/>
        <v>0.35479632063074901</v>
      </c>
      <c r="I296" s="35">
        <f t="shared" si="23"/>
        <v>0.51259206953296466</v>
      </c>
    </row>
    <row r="297" spans="1:9" x14ac:dyDescent="0.25">
      <c r="A297" s="36">
        <v>1974</v>
      </c>
      <c r="B297" s="36">
        <v>4</v>
      </c>
      <c r="C297" s="35">
        <f t="shared" si="24"/>
        <v>1974.25</v>
      </c>
      <c r="D297" s="37">
        <v>15.025000000000002</v>
      </c>
      <c r="E297" s="36">
        <v>80.800000000000011</v>
      </c>
      <c r="F297" s="36">
        <v>62.400000000000013</v>
      </c>
      <c r="G297" s="35">
        <f t="shared" si="22"/>
        <v>0.34341090041040057</v>
      </c>
      <c r="H297" s="35">
        <f t="shared" si="25"/>
        <v>1.25</v>
      </c>
      <c r="I297" s="35">
        <f t="shared" si="23"/>
        <v>0.99874375000000026</v>
      </c>
    </row>
    <row r="298" spans="1:9" x14ac:dyDescent="0.25">
      <c r="A298" s="36">
        <v>1974</v>
      </c>
      <c r="B298" s="36">
        <v>5</v>
      </c>
      <c r="C298" s="35">
        <f t="shared" si="24"/>
        <v>1974.3333333333333</v>
      </c>
      <c r="D298" s="37">
        <v>11.420967741935485</v>
      </c>
      <c r="E298" s="36">
        <v>83.200000000000045</v>
      </c>
      <c r="F298" s="36">
        <v>41.79999999999999</v>
      </c>
      <c r="G298" s="35">
        <f t="shared" si="22"/>
        <v>0.21851284755924086</v>
      </c>
      <c r="H298" s="35">
        <f t="shared" si="25"/>
        <v>1.25</v>
      </c>
      <c r="I298" s="35">
        <f t="shared" si="23"/>
        <v>0.99874375000000026</v>
      </c>
    </row>
    <row r="299" spans="1:9" x14ac:dyDescent="0.25">
      <c r="A299" s="36">
        <v>1974</v>
      </c>
      <c r="B299" s="36">
        <v>6</v>
      </c>
      <c r="C299" s="35">
        <f t="shared" si="24"/>
        <v>1974.4166666666667</v>
      </c>
      <c r="D299" s="37">
        <v>9.5066666666666642</v>
      </c>
      <c r="E299" s="36">
        <v>35.799999999999997</v>
      </c>
      <c r="F299" s="36">
        <v>35.800000000000004</v>
      </c>
      <c r="G299" s="35">
        <f t="shared" si="22"/>
        <v>0.16553925448344128</v>
      </c>
      <c r="H299" s="35">
        <f t="shared" si="25"/>
        <v>0.99999999999999978</v>
      </c>
      <c r="I299" s="35">
        <f t="shared" si="23"/>
        <v>0.90189999999999992</v>
      </c>
    </row>
    <row r="300" spans="1:9" x14ac:dyDescent="0.25">
      <c r="A300" s="36">
        <v>1974</v>
      </c>
      <c r="B300" s="36">
        <v>7</v>
      </c>
      <c r="C300" s="35">
        <f t="shared" si="24"/>
        <v>1974.5</v>
      </c>
      <c r="D300" s="37">
        <v>9.5790322580645153</v>
      </c>
      <c r="E300" s="36">
        <v>110.39999999999999</v>
      </c>
      <c r="F300" s="36">
        <v>44.4</v>
      </c>
      <c r="G300" s="35">
        <f t="shared" si="22"/>
        <v>0.16736743896222742</v>
      </c>
      <c r="H300" s="35">
        <f t="shared" si="25"/>
        <v>1.25</v>
      </c>
      <c r="I300" s="35">
        <f t="shared" si="23"/>
        <v>0.99874375000000026</v>
      </c>
    </row>
    <row r="301" spans="1:9" x14ac:dyDescent="0.25">
      <c r="A301" s="36">
        <v>1974</v>
      </c>
      <c r="B301" s="36">
        <v>8</v>
      </c>
      <c r="C301" s="35">
        <f t="shared" si="24"/>
        <v>1974.5833333333333</v>
      </c>
      <c r="D301" s="37">
        <v>10.21290322580645</v>
      </c>
      <c r="E301" s="36">
        <v>49</v>
      </c>
      <c r="F301" s="36">
        <v>60.199999999999996</v>
      </c>
      <c r="G301" s="35">
        <f t="shared" si="22"/>
        <v>0.18396543639586438</v>
      </c>
      <c r="H301" s="35">
        <f t="shared" si="25"/>
        <v>0.81395348837209303</v>
      </c>
      <c r="I301" s="35">
        <f t="shared" si="23"/>
        <v>0.81025478637101145</v>
      </c>
    </row>
    <row r="302" spans="1:9" x14ac:dyDescent="0.25">
      <c r="A302" s="36">
        <v>1974</v>
      </c>
      <c r="B302" s="36">
        <v>9</v>
      </c>
      <c r="C302" s="35">
        <f t="shared" si="24"/>
        <v>1974.6666666666667</v>
      </c>
      <c r="D302" s="37">
        <v>10.416666666666668</v>
      </c>
      <c r="E302" s="36">
        <v>66.600000000000009</v>
      </c>
      <c r="F302" s="36">
        <v>74.799999999999983</v>
      </c>
      <c r="G302" s="35">
        <f t="shared" si="22"/>
        <v>0.18952445903905904</v>
      </c>
      <c r="H302" s="35">
        <f t="shared" si="25"/>
        <v>0.89037433155080248</v>
      </c>
      <c r="I302" s="35">
        <f t="shared" si="23"/>
        <v>0.84992069618805255</v>
      </c>
    </row>
    <row r="303" spans="1:9" x14ac:dyDescent="0.25">
      <c r="A303" s="36">
        <v>1974</v>
      </c>
      <c r="B303" s="36">
        <v>10</v>
      </c>
      <c r="C303" s="35">
        <f t="shared" si="24"/>
        <v>1974.75</v>
      </c>
      <c r="D303" s="37">
        <v>13.61774193548387</v>
      </c>
      <c r="E303" s="36">
        <v>125.30000000000001</v>
      </c>
      <c r="F303" s="36">
        <v>100.7</v>
      </c>
      <c r="G303" s="35">
        <f t="shared" si="22"/>
        <v>0.29094221986994717</v>
      </c>
      <c r="H303" s="35">
        <f t="shared" si="25"/>
        <v>1.2442899702085404</v>
      </c>
      <c r="I303" s="35">
        <f t="shared" si="23"/>
        <v>0.99686841730527842</v>
      </c>
    </row>
    <row r="304" spans="1:9" x14ac:dyDescent="0.25">
      <c r="A304" s="36">
        <v>1974</v>
      </c>
      <c r="B304" s="36">
        <v>11</v>
      </c>
      <c r="C304" s="35">
        <f t="shared" si="24"/>
        <v>1974.8333333333333</v>
      </c>
      <c r="D304" s="37">
        <v>15.631666666666666</v>
      </c>
      <c r="E304" s="36">
        <v>4</v>
      </c>
      <c r="F304" s="36">
        <v>171.29999999999998</v>
      </c>
      <c r="G304" s="35">
        <f t="shared" si="22"/>
        <v>0.36733432390853055</v>
      </c>
      <c r="H304" s="35">
        <f t="shared" si="25"/>
        <v>2.3350846468184475E-2</v>
      </c>
      <c r="I304" s="35">
        <f t="shared" si="23"/>
        <v>0.23449172074132463</v>
      </c>
    </row>
    <row r="305" spans="1:9" x14ac:dyDescent="0.25">
      <c r="A305" s="36">
        <v>1974</v>
      </c>
      <c r="B305" s="36">
        <v>12</v>
      </c>
      <c r="C305" s="35">
        <f t="shared" si="24"/>
        <v>1974.9166666666667</v>
      </c>
      <c r="D305" s="37">
        <v>18.417741935483871</v>
      </c>
      <c r="E305" s="36">
        <v>8.6000000000000014</v>
      </c>
      <c r="F305" s="36">
        <v>221.79999999999995</v>
      </c>
      <c r="G305" s="35">
        <f t="shared" si="22"/>
        <v>0.48516940868252867</v>
      </c>
      <c r="H305" s="35">
        <f t="shared" si="25"/>
        <v>3.8773669972948614E-2</v>
      </c>
      <c r="I305" s="35">
        <f t="shared" si="23"/>
        <v>0.2486083753631449</v>
      </c>
    </row>
    <row r="306" spans="1:9" x14ac:dyDescent="0.25">
      <c r="A306" s="36">
        <v>1975</v>
      </c>
      <c r="B306" s="36">
        <v>1</v>
      </c>
      <c r="C306" s="35">
        <f t="shared" si="24"/>
        <v>1975</v>
      </c>
      <c r="D306" s="37">
        <v>18.806451612903224</v>
      </c>
      <c r="E306" s="36">
        <v>11.6</v>
      </c>
      <c r="F306" s="36">
        <v>223.20000000000002</v>
      </c>
      <c r="G306" s="35">
        <f t="shared" si="22"/>
        <v>0.50238007823257258</v>
      </c>
      <c r="H306" s="35">
        <f t="shared" si="25"/>
        <v>5.197132616487455E-2</v>
      </c>
      <c r="I306" s="35">
        <f t="shared" si="23"/>
        <v>0.26059716890841583</v>
      </c>
    </row>
    <row r="307" spans="1:9" x14ac:dyDescent="0.25">
      <c r="A307" s="36">
        <v>1975</v>
      </c>
      <c r="B307" s="36">
        <v>2</v>
      </c>
      <c r="C307" s="35">
        <f t="shared" si="24"/>
        <v>1975.0833333333333</v>
      </c>
      <c r="D307" s="37">
        <v>22.653571428571432</v>
      </c>
      <c r="E307" s="36">
        <v>2.6</v>
      </c>
      <c r="F307" s="36">
        <v>194.49999999999997</v>
      </c>
      <c r="G307" s="35">
        <f t="shared" si="22"/>
        <v>0.6747876279254339</v>
      </c>
      <c r="H307" s="35">
        <f t="shared" si="25"/>
        <v>1.3367609254498716E-2</v>
      </c>
      <c r="I307" s="35">
        <f t="shared" si="23"/>
        <v>0.22529276827406639</v>
      </c>
    </row>
    <row r="308" spans="1:9" x14ac:dyDescent="0.25">
      <c r="A308" s="36">
        <v>1975</v>
      </c>
      <c r="B308" s="36">
        <v>3</v>
      </c>
      <c r="C308" s="35">
        <f t="shared" si="24"/>
        <v>1975.1666666666667</v>
      </c>
      <c r="D308" s="37">
        <v>17.75</v>
      </c>
      <c r="E308" s="36">
        <v>57</v>
      </c>
      <c r="F308" s="36">
        <v>162.39999999999998</v>
      </c>
      <c r="G308" s="35">
        <f t="shared" si="22"/>
        <v>0.45595015490547885</v>
      </c>
      <c r="H308" s="35">
        <f t="shared" si="25"/>
        <v>0.35098522167487689</v>
      </c>
      <c r="I308" s="35">
        <f t="shared" si="23"/>
        <v>0.50969565371035452</v>
      </c>
    </row>
    <row r="309" spans="1:9" x14ac:dyDescent="0.25">
      <c r="A309" s="36">
        <v>1975</v>
      </c>
      <c r="B309" s="36">
        <v>4</v>
      </c>
      <c r="C309" s="35">
        <f t="shared" si="24"/>
        <v>1975.25</v>
      </c>
      <c r="D309" s="37">
        <v>15.046666666666665</v>
      </c>
      <c r="E309" s="36">
        <v>12</v>
      </c>
      <c r="F309" s="36">
        <v>93.799999999999983</v>
      </c>
      <c r="G309" s="35">
        <f t="shared" si="22"/>
        <v>0.34425248771646855</v>
      </c>
      <c r="H309" s="35">
        <f t="shared" si="25"/>
        <v>0.12793176972281453</v>
      </c>
      <c r="I309" s="35">
        <f t="shared" si="23"/>
        <v>0.32796567982505997</v>
      </c>
    </row>
    <row r="310" spans="1:9" x14ac:dyDescent="0.25">
      <c r="A310" s="36">
        <v>1975</v>
      </c>
      <c r="B310" s="36">
        <v>5</v>
      </c>
      <c r="C310" s="35">
        <f t="shared" si="24"/>
        <v>1975.3333333333333</v>
      </c>
      <c r="D310" s="37">
        <v>13.887096774193546</v>
      </c>
      <c r="E310" s="36">
        <v>105.20000000000002</v>
      </c>
      <c r="F310" s="36">
        <v>64.5</v>
      </c>
      <c r="G310" s="35">
        <f t="shared" si="22"/>
        <v>0.30063823052345701</v>
      </c>
      <c r="H310" s="35">
        <f t="shared" si="25"/>
        <v>1.25</v>
      </c>
      <c r="I310" s="35">
        <f t="shared" si="23"/>
        <v>0.99874375000000026</v>
      </c>
    </row>
    <row r="311" spans="1:9" x14ac:dyDescent="0.25">
      <c r="A311" s="36">
        <v>1975</v>
      </c>
      <c r="B311" s="36">
        <v>6</v>
      </c>
      <c r="C311" s="35">
        <f t="shared" si="24"/>
        <v>1975.4166666666667</v>
      </c>
      <c r="D311" s="37">
        <v>8.7383333333333351</v>
      </c>
      <c r="E311" s="36">
        <v>12.2</v>
      </c>
      <c r="F311" s="36">
        <v>38.200000000000003</v>
      </c>
      <c r="G311" s="35">
        <f t="shared" si="22"/>
        <v>0.14696519583476508</v>
      </c>
      <c r="H311" s="35">
        <f t="shared" si="25"/>
        <v>0.31937172774869105</v>
      </c>
      <c r="I311" s="35">
        <f t="shared" si="23"/>
        <v>0.48539932841753242</v>
      </c>
    </row>
    <row r="312" spans="1:9" x14ac:dyDescent="0.25">
      <c r="A312" s="36">
        <v>1975</v>
      </c>
      <c r="B312" s="36">
        <v>7</v>
      </c>
      <c r="C312" s="35">
        <f t="shared" si="24"/>
        <v>1975.5</v>
      </c>
      <c r="D312" s="37">
        <v>10.866129032258067</v>
      </c>
      <c r="E312" s="36">
        <v>67.400000000000006</v>
      </c>
      <c r="F312" s="36">
        <v>60.5</v>
      </c>
      <c r="G312" s="35">
        <f t="shared" si="22"/>
        <v>0.20217152323943954</v>
      </c>
      <c r="H312" s="35">
        <f t="shared" si="25"/>
        <v>1.1140495867768596</v>
      </c>
      <c r="I312" s="35">
        <f t="shared" si="23"/>
        <v>0.94982133652072975</v>
      </c>
    </row>
    <row r="313" spans="1:9" x14ac:dyDescent="0.25">
      <c r="A313" s="36">
        <v>1975</v>
      </c>
      <c r="B313" s="36">
        <v>8</v>
      </c>
      <c r="C313" s="35">
        <f t="shared" si="24"/>
        <v>1975.5833333333333</v>
      </c>
      <c r="D313" s="37">
        <v>9.6387096774193548</v>
      </c>
      <c r="E313" s="36">
        <v>38</v>
      </c>
      <c r="F313" s="36">
        <v>56.000000000000007</v>
      </c>
      <c r="G313" s="35">
        <f t="shared" si="22"/>
        <v>0.16888534198701519</v>
      </c>
      <c r="H313" s="35">
        <f t="shared" si="25"/>
        <v>0.67857142857142849</v>
      </c>
      <c r="I313" s="35">
        <f t="shared" si="23"/>
        <v>0.7330661989795918</v>
      </c>
    </row>
    <row r="314" spans="1:9" x14ac:dyDescent="0.25">
      <c r="A314" s="36">
        <v>1975</v>
      </c>
      <c r="B314" s="36">
        <v>9</v>
      </c>
      <c r="C314" s="35">
        <f t="shared" si="24"/>
        <v>1975.6666666666667</v>
      </c>
      <c r="D314" s="37">
        <v>12.235000000000001</v>
      </c>
      <c r="E314" s="36">
        <v>74.2</v>
      </c>
      <c r="F314" s="36">
        <v>82.899999999999991</v>
      </c>
      <c r="G314" s="35">
        <f t="shared" si="22"/>
        <v>0.24393336213363495</v>
      </c>
      <c r="H314" s="35">
        <f t="shared" si="25"/>
        <v>0.8950542822677926</v>
      </c>
      <c r="I314" s="35">
        <f t="shared" si="23"/>
        <v>0.85225821960564074</v>
      </c>
    </row>
    <row r="315" spans="1:9" x14ac:dyDescent="0.25">
      <c r="A315" s="36">
        <v>1975</v>
      </c>
      <c r="B315" s="36">
        <v>10</v>
      </c>
      <c r="C315" s="35">
        <f t="shared" si="24"/>
        <v>1975.75</v>
      </c>
      <c r="D315" s="37">
        <v>13.237096774193548</v>
      </c>
      <c r="E315" s="36">
        <v>125.4</v>
      </c>
      <c r="F315" s="36">
        <v>99</v>
      </c>
      <c r="G315" s="35">
        <f t="shared" si="22"/>
        <v>0.27753360854449227</v>
      </c>
      <c r="H315" s="35">
        <f t="shared" si="25"/>
        <v>1.25</v>
      </c>
      <c r="I315" s="35">
        <f t="shared" si="23"/>
        <v>0.99874375000000026</v>
      </c>
    </row>
    <row r="316" spans="1:9" x14ac:dyDescent="0.25">
      <c r="A316" s="36">
        <v>1975</v>
      </c>
      <c r="B316" s="36">
        <v>11</v>
      </c>
      <c r="C316" s="35">
        <f t="shared" si="24"/>
        <v>1975.8333333333333</v>
      </c>
      <c r="D316" s="37">
        <v>18.073333333333331</v>
      </c>
      <c r="E316" s="36">
        <v>15</v>
      </c>
      <c r="F316" s="36">
        <v>172.1</v>
      </c>
      <c r="G316" s="35">
        <f t="shared" si="22"/>
        <v>0.47003853368741905</v>
      </c>
      <c r="H316" s="35">
        <f t="shared" si="25"/>
        <v>8.7158628704241722E-2</v>
      </c>
      <c r="I316" s="35">
        <f t="shared" si="23"/>
        <v>0.29215060629520628</v>
      </c>
    </row>
    <row r="317" spans="1:9" x14ac:dyDescent="0.25">
      <c r="A317" s="36">
        <v>1975</v>
      </c>
      <c r="B317" s="36">
        <v>12</v>
      </c>
      <c r="C317" s="35">
        <f t="shared" si="24"/>
        <v>1975.9166666666667</v>
      </c>
      <c r="D317" s="37">
        <v>20.749999999999996</v>
      </c>
      <c r="E317" s="36">
        <v>16.2</v>
      </c>
      <c r="F317" s="36">
        <v>228.50000000000003</v>
      </c>
      <c r="G317" s="35">
        <f t="shared" si="22"/>
        <v>0.58968016813692758</v>
      </c>
      <c r="H317" s="35">
        <f t="shared" si="25"/>
        <v>7.0897155361050318E-2</v>
      </c>
      <c r="I317" s="35">
        <f t="shared" si="23"/>
        <v>0.27764275171056602</v>
      </c>
    </row>
    <row r="318" spans="1:9" x14ac:dyDescent="0.25">
      <c r="A318" s="36">
        <v>1976</v>
      </c>
      <c r="B318" s="36">
        <v>1</v>
      </c>
      <c r="C318" s="35">
        <f t="shared" si="24"/>
        <v>1976</v>
      </c>
      <c r="D318" s="37">
        <v>20.10806451612903</v>
      </c>
      <c r="E318" s="36">
        <v>14.399999999999999</v>
      </c>
      <c r="F318" s="36">
        <v>231.6</v>
      </c>
      <c r="G318" s="35">
        <f t="shared" si="22"/>
        <v>0.5607220153724165</v>
      </c>
      <c r="H318" s="35">
        <f t="shared" si="25"/>
        <v>6.2176165803108807E-2</v>
      </c>
      <c r="I318" s="35">
        <f t="shared" si="23"/>
        <v>0.26980965126580581</v>
      </c>
    </row>
    <row r="319" spans="1:9" x14ac:dyDescent="0.25">
      <c r="A319" s="36">
        <v>1976</v>
      </c>
      <c r="B319" s="36">
        <v>2</v>
      </c>
      <c r="C319" s="35">
        <f t="shared" si="24"/>
        <v>1976.0833333333333</v>
      </c>
      <c r="D319" s="37">
        <v>22.662068965517246</v>
      </c>
      <c r="E319" s="36">
        <v>49.4</v>
      </c>
      <c r="F319" s="36">
        <v>206.49999999999991</v>
      </c>
      <c r="G319" s="35">
        <f t="shared" si="22"/>
        <v>0.67516157443231217</v>
      </c>
      <c r="H319" s="35">
        <f t="shared" si="25"/>
        <v>0.23922518159806305</v>
      </c>
      <c r="I319" s="35">
        <f t="shared" si="23"/>
        <v>0.42164190414436392</v>
      </c>
    </row>
    <row r="320" spans="1:9" x14ac:dyDescent="0.25">
      <c r="A320" s="36">
        <v>1976</v>
      </c>
      <c r="B320" s="36">
        <v>3</v>
      </c>
      <c r="C320" s="35">
        <f t="shared" si="24"/>
        <v>1976.1666666666667</v>
      </c>
      <c r="D320" s="37">
        <v>18.583870967741937</v>
      </c>
      <c r="E320" s="36">
        <v>2.4</v>
      </c>
      <c r="F320" s="36">
        <v>179.20000000000007</v>
      </c>
      <c r="G320" s="35">
        <f t="shared" si="22"/>
        <v>0.49250898508984725</v>
      </c>
      <c r="H320" s="35">
        <f t="shared" si="25"/>
        <v>1.3392857142857137E-2</v>
      </c>
      <c r="I320" s="35">
        <f t="shared" si="23"/>
        <v>0.22531609335140307</v>
      </c>
    </row>
    <row r="321" spans="1:9" x14ac:dyDescent="0.25">
      <c r="A321" s="36">
        <v>1976</v>
      </c>
      <c r="B321" s="36">
        <v>4</v>
      </c>
      <c r="C321" s="35">
        <f t="shared" si="24"/>
        <v>1976.25</v>
      </c>
      <c r="D321" s="37">
        <v>14.885</v>
      </c>
      <c r="E321" s="36">
        <v>9.2000000000000011</v>
      </c>
      <c r="F321" s="36">
        <v>101.2</v>
      </c>
      <c r="G321" s="35">
        <f t="shared" si="22"/>
        <v>0.33799655732764056</v>
      </c>
      <c r="H321" s="35">
        <f t="shared" si="25"/>
        <v>9.0909090909090912E-2</v>
      </c>
      <c r="I321" s="35">
        <f t="shared" si="23"/>
        <v>0.2954785123966942</v>
      </c>
    </row>
    <row r="322" spans="1:9" x14ac:dyDescent="0.25">
      <c r="A322" s="36">
        <v>1976</v>
      </c>
      <c r="B322" s="36">
        <v>5</v>
      </c>
      <c r="C322" s="35">
        <f t="shared" si="24"/>
        <v>1976.3333333333333</v>
      </c>
      <c r="D322" s="37">
        <v>10.530645161290327</v>
      </c>
      <c r="E322" s="36">
        <v>16.400000000000002</v>
      </c>
      <c r="F322" s="36">
        <v>64.199999999999989</v>
      </c>
      <c r="G322" s="35">
        <f t="shared" si="22"/>
        <v>0.1926814787681366</v>
      </c>
      <c r="H322" s="35">
        <f t="shared" si="25"/>
        <v>0.25545171339563871</v>
      </c>
      <c r="I322" s="35">
        <f t="shared" si="23"/>
        <v>0.43480055803029866</v>
      </c>
    </row>
    <row r="323" spans="1:9" x14ac:dyDescent="0.25">
      <c r="A323" s="36">
        <v>1976</v>
      </c>
      <c r="B323" s="36">
        <v>6</v>
      </c>
      <c r="C323" s="35">
        <f t="shared" si="24"/>
        <v>1976.4166666666667</v>
      </c>
      <c r="D323" s="37">
        <v>9.8283333333333367</v>
      </c>
      <c r="E323" s="36">
        <v>34.999999999999993</v>
      </c>
      <c r="F323" s="36">
        <v>42.000000000000014</v>
      </c>
      <c r="G323" s="35">
        <f t="shared" si="22"/>
        <v>0.1737701028482258</v>
      </c>
      <c r="H323" s="35">
        <f t="shared" si="25"/>
        <v>0.83333333333333293</v>
      </c>
      <c r="I323" s="35">
        <f t="shared" si="23"/>
        <v>0.82058055555555542</v>
      </c>
    </row>
    <row r="324" spans="1:9" x14ac:dyDescent="0.25">
      <c r="A324" s="36">
        <v>1976</v>
      </c>
      <c r="B324" s="36">
        <v>7</v>
      </c>
      <c r="C324" s="35">
        <f t="shared" si="24"/>
        <v>1976.5</v>
      </c>
      <c r="D324" s="37">
        <v>8.4032258064516103</v>
      </c>
      <c r="E324" s="36">
        <v>19.8</v>
      </c>
      <c r="F324" s="36">
        <v>54.79999999999999</v>
      </c>
      <c r="G324" s="35">
        <f t="shared" si="22"/>
        <v>0.13933856861470675</v>
      </c>
      <c r="H324" s="35">
        <f t="shared" si="25"/>
        <v>0.36131386861313874</v>
      </c>
      <c r="I324" s="35">
        <f t="shared" si="23"/>
        <v>0.51752912914912896</v>
      </c>
    </row>
    <row r="325" spans="1:9" x14ac:dyDescent="0.25">
      <c r="A325" s="36">
        <v>1976</v>
      </c>
      <c r="B325" s="36">
        <v>8</v>
      </c>
      <c r="C325" s="35">
        <f t="shared" si="24"/>
        <v>1976.5833333333333</v>
      </c>
      <c r="D325" s="37">
        <v>9.8354838709677388</v>
      </c>
      <c r="E325" s="36">
        <v>35</v>
      </c>
      <c r="F325" s="36">
        <v>85.000000000000014</v>
      </c>
      <c r="G325" s="35">
        <f t="shared" si="22"/>
        <v>0.17395614000856668</v>
      </c>
      <c r="H325" s="35">
        <f t="shared" si="25"/>
        <v>0.41176470588235287</v>
      </c>
      <c r="I325" s="35">
        <f t="shared" si="23"/>
        <v>0.55505224913494799</v>
      </c>
    </row>
    <row r="326" spans="1:9" x14ac:dyDescent="0.25">
      <c r="A326" s="36">
        <v>1976</v>
      </c>
      <c r="B326" s="36">
        <v>9</v>
      </c>
      <c r="C326" s="35">
        <f t="shared" si="24"/>
        <v>1976.6666666666667</v>
      </c>
      <c r="D326" s="37">
        <v>11.134999999999996</v>
      </c>
      <c r="E326" s="36">
        <v>57.20000000000001</v>
      </c>
      <c r="F326" s="36">
        <v>88.600000000000009</v>
      </c>
      <c r="G326" s="35">
        <f t="shared" ref="G326:G389" si="26">IF(D326&gt;tmax,0,((tmax-D326)/(tmax-topt))^ta*EXP((ta/tb)*(1-((tmax-D326)/(tmax-topt))^tb)))</f>
        <v>0.20999002341935336</v>
      </c>
      <c r="H326" s="35">
        <f t="shared" si="25"/>
        <v>0.64559819413092556</v>
      </c>
      <c r="I326" s="35">
        <f t="shared" ref="I326:I389" si="27">wfacpar1+(wfacpar2*H326)-(wfacpar3*H326^2)</f>
        <v>0.71292687707962843</v>
      </c>
    </row>
    <row r="327" spans="1:9" x14ac:dyDescent="0.25">
      <c r="A327" s="36">
        <v>1976</v>
      </c>
      <c r="B327" s="36">
        <v>10</v>
      </c>
      <c r="C327" s="35">
        <f t="shared" ref="C327:C390" si="28">A327+((B327-1)/12)</f>
        <v>1976.75</v>
      </c>
      <c r="D327" s="37">
        <v>12.585483870967742</v>
      </c>
      <c r="E327" s="36">
        <v>64.600000000000009</v>
      </c>
      <c r="F327" s="36">
        <v>114.69999999999999</v>
      </c>
      <c r="G327" s="35">
        <f t="shared" si="26"/>
        <v>0.25539991134055701</v>
      </c>
      <c r="H327" s="35">
        <f t="shared" ref="H327:H390" si="29">MIN(1.25,E327/F327)</f>
        <v>0.56320836965998267</v>
      </c>
      <c r="I327" s="35">
        <f t="shared" si="27"/>
        <v>0.66031150128951699</v>
      </c>
    </row>
    <row r="328" spans="1:9" x14ac:dyDescent="0.25">
      <c r="A328" s="36">
        <v>1976</v>
      </c>
      <c r="B328" s="36">
        <v>11</v>
      </c>
      <c r="C328" s="35">
        <f t="shared" si="28"/>
        <v>1976.8333333333333</v>
      </c>
      <c r="D328" s="37">
        <v>16.385000000000002</v>
      </c>
      <c r="E328" s="36">
        <v>26</v>
      </c>
      <c r="F328" s="36">
        <v>179.99999999999997</v>
      </c>
      <c r="G328" s="35">
        <f t="shared" si="26"/>
        <v>0.39801527365494166</v>
      </c>
      <c r="H328" s="35">
        <f t="shared" si="29"/>
        <v>0.14444444444444446</v>
      </c>
      <c r="I328" s="35">
        <f t="shared" si="27"/>
        <v>0.34224213580246915</v>
      </c>
    </row>
    <row r="329" spans="1:9" x14ac:dyDescent="0.25">
      <c r="A329" s="36">
        <v>1976</v>
      </c>
      <c r="B329" s="36">
        <v>12</v>
      </c>
      <c r="C329" s="35">
        <f t="shared" si="28"/>
        <v>1976.9166666666667</v>
      </c>
      <c r="D329" s="37">
        <v>19.687096774193542</v>
      </c>
      <c r="E329" s="36">
        <v>15.799999999999997</v>
      </c>
      <c r="F329" s="36">
        <v>260.2</v>
      </c>
      <c r="G329" s="35">
        <f t="shared" si="26"/>
        <v>0.54176792942791918</v>
      </c>
      <c r="H329" s="35">
        <f t="shared" si="29"/>
        <v>6.0722521137586465E-2</v>
      </c>
      <c r="I329" s="35">
        <f t="shared" si="27"/>
        <v>0.26850043412475832</v>
      </c>
    </row>
    <row r="330" spans="1:9" x14ac:dyDescent="0.25">
      <c r="A330" s="36">
        <v>1977</v>
      </c>
      <c r="B330" s="36">
        <v>1</v>
      </c>
      <c r="C330" s="35">
        <f t="shared" si="28"/>
        <v>1977</v>
      </c>
      <c r="D330" s="37">
        <v>21.670967741935481</v>
      </c>
      <c r="E330" s="36">
        <v>34.800000000000004</v>
      </c>
      <c r="F330" s="36">
        <v>268.80000000000007</v>
      </c>
      <c r="G330" s="35">
        <f t="shared" si="26"/>
        <v>0.63111432434320935</v>
      </c>
      <c r="H330" s="35">
        <f t="shared" si="29"/>
        <v>0.1294642857142857</v>
      </c>
      <c r="I330" s="35">
        <f t="shared" si="27"/>
        <v>0.32929619539221938</v>
      </c>
    </row>
    <row r="331" spans="1:9" x14ac:dyDescent="0.25">
      <c r="A331" s="36">
        <v>1977</v>
      </c>
      <c r="B331" s="36">
        <v>2</v>
      </c>
      <c r="C331" s="35">
        <f t="shared" si="28"/>
        <v>1977.0833333333333</v>
      </c>
      <c r="D331" s="37">
        <v>22.75714285714286</v>
      </c>
      <c r="E331" s="36">
        <v>5.4</v>
      </c>
      <c r="F331" s="36">
        <v>227.89999999999995</v>
      </c>
      <c r="G331" s="35">
        <f t="shared" si="26"/>
        <v>0.67934017508023981</v>
      </c>
      <c r="H331" s="35">
        <f t="shared" si="29"/>
        <v>2.3694602896007028E-2</v>
      </c>
      <c r="I331" s="35">
        <f t="shared" si="27"/>
        <v>0.23480761500015115</v>
      </c>
    </row>
    <row r="332" spans="1:9" x14ac:dyDescent="0.25">
      <c r="A332" s="36">
        <v>1977</v>
      </c>
      <c r="B332" s="36">
        <v>3</v>
      </c>
      <c r="C332" s="35">
        <f t="shared" si="28"/>
        <v>1977.1666666666667</v>
      </c>
      <c r="D332" s="37">
        <v>18.375806451612902</v>
      </c>
      <c r="E332" s="36">
        <v>30.6</v>
      </c>
      <c r="F332" s="36">
        <v>174.79999999999998</v>
      </c>
      <c r="G332" s="35">
        <f t="shared" si="26"/>
        <v>0.4833207418929692</v>
      </c>
      <c r="H332" s="35">
        <f t="shared" si="29"/>
        <v>0.17505720823798629</v>
      </c>
      <c r="I332" s="35">
        <f t="shared" si="27"/>
        <v>0.36836107601233709</v>
      </c>
    </row>
    <row r="333" spans="1:9" x14ac:dyDescent="0.25">
      <c r="A333" s="36">
        <v>1977</v>
      </c>
      <c r="B333" s="36">
        <v>4</v>
      </c>
      <c r="C333" s="35">
        <f t="shared" si="28"/>
        <v>1977.25</v>
      </c>
      <c r="D333" s="37">
        <v>13.473333333333334</v>
      </c>
      <c r="E333" s="36">
        <v>25.799999999999997</v>
      </c>
      <c r="F333" s="36">
        <v>88.2</v>
      </c>
      <c r="G333" s="35">
        <f t="shared" si="26"/>
        <v>0.28581442303814297</v>
      </c>
      <c r="H333" s="35">
        <f t="shared" si="29"/>
        <v>0.29251700680272102</v>
      </c>
      <c r="I333" s="35">
        <f t="shared" si="27"/>
        <v>0.46438144754500432</v>
      </c>
    </row>
    <row r="334" spans="1:9" x14ac:dyDescent="0.25">
      <c r="A334" s="36">
        <v>1977</v>
      </c>
      <c r="B334" s="36">
        <v>5</v>
      </c>
      <c r="C334" s="35">
        <f t="shared" si="28"/>
        <v>1977.3333333333333</v>
      </c>
      <c r="D334" s="37">
        <v>12.054838709677421</v>
      </c>
      <c r="E334" s="36">
        <v>48.599999999999994</v>
      </c>
      <c r="F334" s="36">
        <v>66.8</v>
      </c>
      <c r="G334" s="35">
        <f t="shared" si="26"/>
        <v>0.23816051435545607</v>
      </c>
      <c r="H334" s="35">
        <f t="shared" si="29"/>
        <v>0.72754491017964062</v>
      </c>
      <c r="I334" s="35">
        <f t="shared" si="27"/>
        <v>0.76200972874610051</v>
      </c>
    </row>
    <row r="335" spans="1:9" x14ac:dyDescent="0.25">
      <c r="A335" s="36">
        <v>1977</v>
      </c>
      <c r="B335" s="36">
        <v>6</v>
      </c>
      <c r="C335" s="35">
        <f t="shared" si="28"/>
        <v>1977.4166666666667</v>
      </c>
      <c r="D335" s="37">
        <v>8.7866666666666653</v>
      </c>
      <c r="E335" s="36">
        <v>40.199999999999996</v>
      </c>
      <c r="F335" s="36">
        <v>33</v>
      </c>
      <c r="G335" s="35">
        <f t="shared" si="26"/>
        <v>0.14808882696669748</v>
      </c>
      <c r="H335" s="35">
        <f t="shared" si="29"/>
        <v>1.218181818181818</v>
      </c>
      <c r="I335" s="35">
        <f t="shared" si="27"/>
        <v>0.98809332231404978</v>
      </c>
    </row>
    <row r="336" spans="1:9" x14ac:dyDescent="0.25">
      <c r="A336" s="36">
        <v>1977</v>
      </c>
      <c r="B336" s="36">
        <v>7</v>
      </c>
      <c r="C336" s="35">
        <f t="shared" si="28"/>
        <v>1977.5</v>
      </c>
      <c r="D336" s="37">
        <v>8.5709677419354815</v>
      </c>
      <c r="E336" s="36">
        <v>32.599999999999994</v>
      </c>
      <c r="F336" s="36">
        <v>46.2</v>
      </c>
      <c r="G336" s="35">
        <f t="shared" si="26"/>
        <v>0.14312045534746637</v>
      </c>
      <c r="H336" s="35">
        <f t="shared" si="29"/>
        <v>0.70562770562770549</v>
      </c>
      <c r="I336" s="35">
        <f t="shared" si="27"/>
        <v>0.74919966080095945</v>
      </c>
    </row>
    <row r="337" spans="1:9" x14ac:dyDescent="0.25">
      <c r="A337" s="36">
        <v>1977</v>
      </c>
      <c r="B337" s="36">
        <v>8</v>
      </c>
      <c r="C337" s="35">
        <f t="shared" si="28"/>
        <v>1977.5833333333333</v>
      </c>
      <c r="D337" s="37">
        <v>11.974193548387097</v>
      </c>
      <c r="E337" s="36">
        <v>26.4</v>
      </c>
      <c r="F337" s="36">
        <v>96.999999999999986</v>
      </c>
      <c r="G337" s="35">
        <f t="shared" si="26"/>
        <v>0.23560332127697228</v>
      </c>
      <c r="H337" s="35">
        <f t="shared" si="29"/>
        <v>0.27216494845360828</v>
      </c>
      <c r="I337" s="35">
        <f t="shared" si="27"/>
        <v>0.44822105345945373</v>
      </c>
    </row>
    <row r="338" spans="1:9" x14ac:dyDescent="0.25">
      <c r="A338" s="36">
        <v>1977</v>
      </c>
      <c r="B338" s="36">
        <v>9</v>
      </c>
      <c r="C338" s="35">
        <f t="shared" si="28"/>
        <v>1977.6666666666667</v>
      </c>
      <c r="D338" s="37">
        <v>10.979999999999999</v>
      </c>
      <c r="E338" s="36">
        <v>49.4</v>
      </c>
      <c r="F338" s="36">
        <v>96</v>
      </c>
      <c r="G338" s="35">
        <f t="shared" si="26"/>
        <v>0.20545969223449978</v>
      </c>
      <c r="H338" s="35">
        <f t="shared" si="29"/>
        <v>0.51458333333333328</v>
      </c>
      <c r="I338" s="35">
        <f t="shared" si="27"/>
        <v>0.62772159852430565</v>
      </c>
    </row>
    <row r="339" spans="1:9" x14ac:dyDescent="0.25">
      <c r="A339" s="36">
        <v>1977</v>
      </c>
      <c r="B339" s="36">
        <v>10</v>
      </c>
      <c r="C339" s="35">
        <f t="shared" si="28"/>
        <v>1977.75</v>
      </c>
      <c r="D339" s="37">
        <v>15.661290322580646</v>
      </c>
      <c r="E339" s="36">
        <v>24.999999999999996</v>
      </c>
      <c r="F339" s="36">
        <v>155.79999999999998</v>
      </c>
      <c r="G339" s="35">
        <f t="shared" si="26"/>
        <v>0.36852106654609673</v>
      </c>
      <c r="H339" s="35">
        <f t="shared" si="29"/>
        <v>0.16046213093709885</v>
      </c>
      <c r="I339" s="35">
        <f t="shared" si="27"/>
        <v>0.3559649049751088</v>
      </c>
    </row>
    <row r="340" spans="1:9" x14ac:dyDescent="0.25">
      <c r="A340" s="36">
        <v>1977</v>
      </c>
      <c r="B340" s="36">
        <v>11</v>
      </c>
      <c r="C340" s="35">
        <f t="shared" si="28"/>
        <v>1977.8333333333333</v>
      </c>
      <c r="D340" s="37">
        <v>17.415000000000003</v>
      </c>
      <c r="E340" s="36">
        <v>65.2</v>
      </c>
      <c r="F340" s="36">
        <v>198.2</v>
      </c>
      <c r="G340" s="35">
        <f t="shared" si="26"/>
        <v>0.44148696969670165</v>
      </c>
      <c r="H340" s="35">
        <f t="shared" si="29"/>
        <v>0.32896064581231083</v>
      </c>
      <c r="I340" s="35">
        <f t="shared" si="27"/>
        <v>0.49281978360237089</v>
      </c>
    </row>
    <row r="341" spans="1:9" x14ac:dyDescent="0.25">
      <c r="A341" s="36">
        <v>1977</v>
      </c>
      <c r="B341" s="36">
        <v>12</v>
      </c>
      <c r="C341" s="35">
        <f t="shared" si="28"/>
        <v>1977.9166666666667</v>
      </c>
      <c r="D341" s="37">
        <v>20.403225806451612</v>
      </c>
      <c r="E341" s="36">
        <v>19.8</v>
      </c>
      <c r="F341" s="36">
        <v>246.4</v>
      </c>
      <c r="G341" s="35">
        <f t="shared" si="26"/>
        <v>0.57403444829266725</v>
      </c>
      <c r="H341" s="35">
        <f t="shared" si="29"/>
        <v>8.0357142857142863E-2</v>
      </c>
      <c r="I341" s="35">
        <f t="shared" si="27"/>
        <v>0.28609811065051022</v>
      </c>
    </row>
    <row r="342" spans="1:9" x14ac:dyDescent="0.25">
      <c r="A342" s="36">
        <v>1978</v>
      </c>
      <c r="B342" s="36">
        <v>1</v>
      </c>
      <c r="C342" s="35">
        <f t="shared" si="28"/>
        <v>1978</v>
      </c>
      <c r="D342" s="37">
        <v>20.304838709677416</v>
      </c>
      <c r="E342" s="36">
        <v>31.800000000000004</v>
      </c>
      <c r="F342" s="36">
        <v>237.19999999999996</v>
      </c>
      <c r="G342" s="35">
        <f t="shared" si="26"/>
        <v>0.56959581676433457</v>
      </c>
      <c r="H342" s="35">
        <f t="shared" si="29"/>
        <v>0.13406408094435079</v>
      </c>
      <c r="I342" s="35">
        <f t="shared" si="27"/>
        <v>0.33328288669952144</v>
      </c>
    </row>
    <row r="343" spans="1:9" x14ac:dyDescent="0.25">
      <c r="A343" s="36">
        <v>1978</v>
      </c>
      <c r="B343" s="36">
        <v>2</v>
      </c>
      <c r="C343" s="35">
        <f t="shared" si="28"/>
        <v>1978.0833333333333</v>
      </c>
      <c r="D343" s="37">
        <v>20.799999999999994</v>
      </c>
      <c r="E343" s="36">
        <v>3.4000000000000004</v>
      </c>
      <c r="F343" s="36">
        <v>210.79999999999998</v>
      </c>
      <c r="G343" s="35">
        <f t="shared" si="26"/>
        <v>0.59193545455823848</v>
      </c>
      <c r="H343" s="35">
        <f t="shared" si="29"/>
        <v>1.6129032258064519E-2</v>
      </c>
      <c r="I343" s="35">
        <f t="shared" si="27"/>
        <v>0.22784206555671177</v>
      </c>
    </row>
    <row r="344" spans="1:9" x14ac:dyDescent="0.25">
      <c r="A344" s="36">
        <v>1978</v>
      </c>
      <c r="B344" s="36">
        <v>3</v>
      </c>
      <c r="C344" s="35">
        <f t="shared" si="28"/>
        <v>1978.1666666666667</v>
      </c>
      <c r="D344" s="37">
        <v>19.399999999999995</v>
      </c>
      <c r="E344" s="36">
        <v>6.8</v>
      </c>
      <c r="F344" s="36">
        <v>168.70000000000005</v>
      </c>
      <c r="G344" s="35">
        <f t="shared" si="26"/>
        <v>0.52887901064862286</v>
      </c>
      <c r="H344" s="35">
        <f t="shared" si="29"/>
        <v>4.0308239478363948E-2</v>
      </c>
      <c r="I344" s="35">
        <f t="shared" si="27"/>
        <v>0.25000670200553837</v>
      </c>
    </row>
    <row r="345" spans="1:9" x14ac:dyDescent="0.25">
      <c r="A345" s="36">
        <v>1978</v>
      </c>
      <c r="B345" s="36">
        <v>4</v>
      </c>
      <c r="C345" s="35">
        <f t="shared" si="28"/>
        <v>1978.25</v>
      </c>
      <c r="D345" s="37">
        <v>15.411666666666669</v>
      </c>
      <c r="E345" s="36">
        <v>30.6</v>
      </c>
      <c r="F345" s="36">
        <v>102.20000000000002</v>
      </c>
      <c r="G345" s="35">
        <f t="shared" si="26"/>
        <v>0.35857409842834592</v>
      </c>
      <c r="H345" s="35">
        <f t="shared" si="29"/>
        <v>0.299412915851272</v>
      </c>
      <c r="I345" s="35">
        <f t="shared" si="27"/>
        <v>0.46981175049115159</v>
      </c>
    </row>
    <row r="346" spans="1:9" x14ac:dyDescent="0.25">
      <c r="A346" s="36">
        <v>1978</v>
      </c>
      <c r="B346" s="36">
        <v>5</v>
      </c>
      <c r="C346" s="35">
        <f t="shared" si="28"/>
        <v>1978.3333333333333</v>
      </c>
      <c r="D346" s="37">
        <v>12.359677419354844</v>
      </c>
      <c r="E346" s="36">
        <v>54.199999999999989</v>
      </c>
      <c r="F346" s="36">
        <v>60.9</v>
      </c>
      <c r="G346" s="35">
        <f t="shared" si="26"/>
        <v>0.24797674442912068</v>
      </c>
      <c r="H346" s="35">
        <f t="shared" si="29"/>
        <v>0.88998357963875185</v>
      </c>
      <c r="I346" s="35">
        <f t="shared" si="27"/>
        <v>0.84972504684791073</v>
      </c>
    </row>
    <row r="347" spans="1:9" x14ac:dyDescent="0.25">
      <c r="A347" s="36">
        <v>1978</v>
      </c>
      <c r="B347" s="36">
        <v>6</v>
      </c>
      <c r="C347" s="35">
        <f t="shared" si="28"/>
        <v>1978.4166666666667</v>
      </c>
      <c r="D347" s="37">
        <v>9.5116666666666649</v>
      </c>
      <c r="E347" s="36">
        <v>82.2</v>
      </c>
      <c r="F347" s="36">
        <v>32.400000000000006</v>
      </c>
      <c r="G347" s="35">
        <f t="shared" si="26"/>
        <v>0.165665131992068</v>
      </c>
      <c r="H347" s="35">
        <f t="shared" si="29"/>
        <v>1.25</v>
      </c>
      <c r="I347" s="35">
        <f t="shared" si="27"/>
        <v>0.99874375000000026</v>
      </c>
    </row>
    <row r="348" spans="1:9" x14ac:dyDescent="0.25">
      <c r="A348" s="36">
        <v>1978</v>
      </c>
      <c r="B348" s="36">
        <v>7</v>
      </c>
      <c r="C348" s="35">
        <f t="shared" si="28"/>
        <v>1978.5</v>
      </c>
      <c r="D348" s="37">
        <v>8.6580645161290324</v>
      </c>
      <c r="E348" s="36">
        <v>93.800000000000011</v>
      </c>
      <c r="F348" s="36">
        <v>45.199999999999996</v>
      </c>
      <c r="G348" s="35">
        <f t="shared" si="26"/>
        <v>0.14511233595013243</v>
      </c>
      <c r="H348" s="35">
        <f t="shared" si="29"/>
        <v>1.25</v>
      </c>
      <c r="I348" s="35">
        <f t="shared" si="27"/>
        <v>0.99874375000000026</v>
      </c>
    </row>
    <row r="349" spans="1:9" x14ac:dyDescent="0.25">
      <c r="A349" s="36">
        <v>1978</v>
      </c>
      <c r="B349" s="36">
        <v>8</v>
      </c>
      <c r="C349" s="35">
        <f t="shared" si="28"/>
        <v>1978.5833333333333</v>
      </c>
      <c r="D349" s="37">
        <v>8.5032258064516135</v>
      </c>
      <c r="E349" s="36">
        <v>64.800000000000011</v>
      </c>
      <c r="F349" s="36">
        <v>50.399999999999984</v>
      </c>
      <c r="G349" s="35">
        <f t="shared" si="26"/>
        <v>0.14158455970937883</v>
      </c>
      <c r="H349" s="35">
        <f t="shared" si="29"/>
        <v>1.25</v>
      </c>
      <c r="I349" s="35">
        <f t="shared" si="27"/>
        <v>0.99874375000000026</v>
      </c>
    </row>
    <row r="350" spans="1:9" x14ac:dyDescent="0.25">
      <c r="A350" s="36">
        <v>1978</v>
      </c>
      <c r="B350" s="36">
        <v>9</v>
      </c>
      <c r="C350" s="35">
        <f t="shared" si="28"/>
        <v>1978.6666666666667</v>
      </c>
      <c r="D350" s="37">
        <v>10.756666666666664</v>
      </c>
      <c r="E350" s="36">
        <v>122.4</v>
      </c>
      <c r="F350" s="36">
        <v>77.599999999999994</v>
      </c>
      <c r="G350" s="35">
        <f t="shared" si="26"/>
        <v>0.19904266832957176</v>
      </c>
      <c r="H350" s="35">
        <f t="shared" si="29"/>
        <v>1.25</v>
      </c>
      <c r="I350" s="35">
        <f t="shared" si="27"/>
        <v>0.99874375000000026</v>
      </c>
    </row>
    <row r="351" spans="1:9" x14ac:dyDescent="0.25">
      <c r="A351" s="36">
        <v>1978</v>
      </c>
      <c r="B351" s="36">
        <v>10</v>
      </c>
      <c r="C351" s="35">
        <f t="shared" si="28"/>
        <v>1978.75</v>
      </c>
      <c r="D351" s="37">
        <v>14.174193548387093</v>
      </c>
      <c r="E351" s="36">
        <v>18.600000000000001</v>
      </c>
      <c r="F351" s="36">
        <v>145.30000000000001</v>
      </c>
      <c r="G351" s="35">
        <f t="shared" si="26"/>
        <v>0.31115810901856422</v>
      </c>
      <c r="H351" s="35">
        <f t="shared" si="29"/>
        <v>0.12801101169993118</v>
      </c>
      <c r="I351" s="35">
        <f t="shared" si="27"/>
        <v>0.32803450473164902</v>
      </c>
    </row>
    <row r="352" spans="1:9" x14ac:dyDescent="0.25">
      <c r="A352" s="36">
        <v>1978</v>
      </c>
      <c r="B352" s="36">
        <v>11</v>
      </c>
      <c r="C352" s="35">
        <f t="shared" si="28"/>
        <v>1978.8333333333333</v>
      </c>
      <c r="D352" s="37">
        <v>16.510000000000002</v>
      </c>
      <c r="E352" s="36">
        <v>29.8</v>
      </c>
      <c r="F352" s="36">
        <v>172.59999999999997</v>
      </c>
      <c r="G352" s="35">
        <f t="shared" si="26"/>
        <v>0.40320253696214953</v>
      </c>
      <c r="H352" s="35">
        <f t="shared" si="29"/>
        <v>0.1726535341830823</v>
      </c>
      <c r="I352" s="35">
        <f t="shared" si="27"/>
        <v>0.36632661254697768</v>
      </c>
    </row>
    <row r="353" spans="1:9" x14ac:dyDescent="0.25">
      <c r="A353" s="36">
        <v>1978</v>
      </c>
      <c r="B353" s="36">
        <v>12</v>
      </c>
      <c r="C353" s="35">
        <f t="shared" si="28"/>
        <v>1978.9166666666667</v>
      </c>
      <c r="D353" s="37">
        <v>18.967741935483875</v>
      </c>
      <c r="E353" s="36">
        <v>18.200000000000003</v>
      </c>
      <c r="F353" s="36">
        <v>216.6</v>
      </c>
      <c r="G353" s="35">
        <f t="shared" si="26"/>
        <v>0.50955746866945084</v>
      </c>
      <c r="H353" s="35">
        <f t="shared" si="29"/>
        <v>8.4025854108956619E-2</v>
      </c>
      <c r="I353" s="35">
        <f t="shared" si="27"/>
        <v>0.28936559103205844</v>
      </c>
    </row>
    <row r="354" spans="1:9" x14ac:dyDescent="0.25">
      <c r="A354" s="36">
        <v>1979</v>
      </c>
      <c r="B354" s="36">
        <v>1</v>
      </c>
      <c r="C354" s="35">
        <f t="shared" si="28"/>
        <v>1979</v>
      </c>
      <c r="D354" s="37">
        <v>24.612903225806456</v>
      </c>
      <c r="E354" s="36">
        <v>29.6</v>
      </c>
      <c r="F354" s="36">
        <v>281.40000000000003</v>
      </c>
      <c r="G354" s="35">
        <f t="shared" si="26"/>
        <v>0.75837675935405324</v>
      </c>
      <c r="H354" s="35">
        <f t="shared" si="29"/>
        <v>0.10518834399431413</v>
      </c>
      <c r="I354" s="35">
        <f t="shared" si="27"/>
        <v>0.30808683140294063</v>
      </c>
    </row>
    <row r="355" spans="1:9" x14ac:dyDescent="0.25">
      <c r="A355" s="36">
        <v>1979</v>
      </c>
      <c r="B355" s="36">
        <v>2</v>
      </c>
      <c r="C355" s="35">
        <f t="shared" si="28"/>
        <v>1979.0833333333333</v>
      </c>
      <c r="D355" s="37">
        <v>22.185714285714287</v>
      </c>
      <c r="E355" s="36">
        <v>34.800000000000004</v>
      </c>
      <c r="F355" s="36">
        <v>197.20000000000002</v>
      </c>
      <c r="G355" s="35">
        <f t="shared" si="26"/>
        <v>0.65409037432841766</v>
      </c>
      <c r="H355" s="35">
        <f t="shared" si="29"/>
        <v>0.17647058823529413</v>
      </c>
      <c r="I355" s="35">
        <f t="shared" si="27"/>
        <v>0.36955605536332181</v>
      </c>
    </row>
    <row r="356" spans="1:9" x14ac:dyDescent="0.25">
      <c r="A356" s="36">
        <v>1979</v>
      </c>
      <c r="B356" s="36">
        <v>3</v>
      </c>
      <c r="C356" s="35">
        <f t="shared" si="28"/>
        <v>1979.1666666666667</v>
      </c>
      <c r="D356" s="37">
        <v>18.919354838709676</v>
      </c>
      <c r="E356" s="36">
        <v>8.9</v>
      </c>
      <c r="F356" s="36">
        <v>155.40000000000003</v>
      </c>
      <c r="G356" s="35">
        <f t="shared" si="26"/>
        <v>0.50740222709798399</v>
      </c>
      <c r="H356" s="35">
        <f t="shared" si="29"/>
        <v>5.7271557271557264E-2</v>
      </c>
      <c r="I356" s="35">
        <f t="shared" si="27"/>
        <v>0.26538825818372153</v>
      </c>
    </row>
    <row r="357" spans="1:9" x14ac:dyDescent="0.25">
      <c r="A357" s="36">
        <v>1979</v>
      </c>
      <c r="B357" s="36">
        <v>4</v>
      </c>
      <c r="C357" s="35">
        <f t="shared" si="28"/>
        <v>1979.25</v>
      </c>
      <c r="D357" s="37">
        <v>14.17</v>
      </c>
      <c r="E357" s="36">
        <v>51.600000000000009</v>
      </c>
      <c r="F357" s="36">
        <v>92.6</v>
      </c>
      <c r="G357" s="35">
        <f t="shared" si="26"/>
        <v>0.31100309284542799</v>
      </c>
      <c r="H357" s="35">
        <f t="shared" si="29"/>
        <v>0.55723542116630687</v>
      </c>
      <c r="I357" s="35">
        <f t="shared" si="27"/>
        <v>0.65636973209745819</v>
      </c>
    </row>
    <row r="358" spans="1:9" x14ac:dyDescent="0.25">
      <c r="A358" s="36">
        <v>1979</v>
      </c>
      <c r="B358" s="36">
        <v>5</v>
      </c>
      <c r="C358" s="35">
        <f t="shared" si="28"/>
        <v>1979.3333333333333</v>
      </c>
      <c r="D358" s="37">
        <v>10.545161290322582</v>
      </c>
      <c r="E358" s="36">
        <v>39.200000000000003</v>
      </c>
      <c r="F358" s="36">
        <v>44</v>
      </c>
      <c r="G358" s="35">
        <f t="shared" si="26"/>
        <v>0.19308599799220441</v>
      </c>
      <c r="H358" s="35">
        <f t="shared" si="29"/>
        <v>0.89090909090909098</v>
      </c>
      <c r="I358" s="35">
        <f t="shared" si="27"/>
        <v>0.85018833057851251</v>
      </c>
    </row>
    <row r="359" spans="1:9" x14ac:dyDescent="0.25">
      <c r="A359" s="36">
        <v>1979</v>
      </c>
      <c r="B359" s="36">
        <v>6</v>
      </c>
      <c r="C359" s="35">
        <f t="shared" si="28"/>
        <v>1979.4166666666667</v>
      </c>
      <c r="D359" s="37">
        <v>10.68</v>
      </c>
      <c r="E359" s="36">
        <v>10.199999999999999</v>
      </c>
      <c r="F359" s="36">
        <v>42.2</v>
      </c>
      <c r="G359" s="35">
        <f t="shared" si="26"/>
        <v>0.19686993752657006</v>
      </c>
      <c r="H359" s="35">
        <f t="shared" si="29"/>
        <v>0.24170616113744073</v>
      </c>
      <c r="I359" s="35">
        <f t="shared" si="27"/>
        <v>0.42366204487769815</v>
      </c>
    </row>
    <row r="360" spans="1:9" x14ac:dyDescent="0.25">
      <c r="A360" s="36">
        <v>1979</v>
      </c>
      <c r="B360" s="36">
        <v>7</v>
      </c>
      <c r="C360" s="35">
        <f t="shared" si="28"/>
        <v>1979.5</v>
      </c>
      <c r="D360" s="37">
        <v>9.2177419354838683</v>
      </c>
      <c r="E360" s="36">
        <v>42.20000000000001</v>
      </c>
      <c r="F360" s="36">
        <v>47.2</v>
      </c>
      <c r="G360" s="35">
        <f t="shared" si="26"/>
        <v>0.15837571907330425</v>
      </c>
      <c r="H360" s="35">
        <f t="shared" si="29"/>
        <v>0.89406779661016966</v>
      </c>
      <c r="I360" s="35">
        <f t="shared" si="27"/>
        <v>0.8517663728095376</v>
      </c>
    </row>
    <row r="361" spans="1:9" x14ac:dyDescent="0.25">
      <c r="A361" s="36">
        <v>1979</v>
      </c>
      <c r="B361" s="36">
        <v>8</v>
      </c>
      <c r="C361" s="35">
        <f t="shared" si="28"/>
        <v>1979.5833333333333</v>
      </c>
      <c r="D361" s="37">
        <v>9.5500000000000007</v>
      </c>
      <c r="E361" s="36">
        <v>97.59999999999998</v>
      </c>
      <c r="F361" s="36">
        <v>56.800000000000004</v>
      </c>
      <c r="G361" s="35">
        <f t="shared" si="26"/>
        <v>0.16663235437711346</v>
      </c>
      <c r="H361" s="35">
        <f t="shared" si="29"/>
        <v>1.25</v>
      </c>
      <c r="I361" s="35">
        <f t="shared" si="27"/>
        <v>0.99874375000000026</v>
      </c>
    </row>
    <row r="362" spans="1:9" x14ac:dyDescent="0.25">
      <c r="A362" s="36">
        <v>1979</v>
      </c>
      <c r="B362" s="36">
        <v>9</v>
      </c>
      <c r="C362" s="35">
        <f t="shared" si="28"/>
        <v>1979.6666666666667</v>
      </c>
      <c r="D362" s="37">
        <v>12.156666666666666</v>
      </c>
      <c r="E362" s="36">
        <v>144.80000000000001</v>
      </c>
      <c r="F362" s="36">
        <v>82</v>
      </c>
      <c r="G362" s="35">
        <f t="shared" si="26"/>
        <v>0.24141317473532958</v>
      </c>
      <c r="H362" s="35">
        <f t="shared" si="29"/>
        <v>1.25</v>
      </c>
      <c r="I362" s="35">
        <f t="shared" si="27"/>
        <v>0.99874375000000026</v>
      </c>
    </row>
    <row r="363" spans="1:9" x14ac:dyDescent="0.25">
      <c r="A363" s="36">
        <v>1979</v>
      </c>
      <c r="B363" s="36">
        <v>10</v>
      </c>
      <c r="C363" s="35">
        <f t="shared" si="28"/>
        <v>1979.75</v>
      </c>
      <c r="D363" s="37">
        <v>13.767741935483869</v>
      </c>
      <c r="E363" s="36">
        <v>88.4</v>
      </c>
      <c r="F363" s="36">
        <v>132.59999999999997</v>
      </c>
      <c r="G363" s="35">
        <f t="shared" si="26"/>
        <v>0.29632081977640834</v>
      </c>
      <c r="H363" s="35">
        <f t="shared" si="29"/>
        <v>0.66666666666666685</v>
      </c>
      <c r="I363" s="35">
        <f t="shared" si="27"/>
        <v>0.7258555555555557</v>
      </c>
    </row>
    <row r="364" spans="1:9" x14ac:dyDescent="0.25">
      <c r="A364" s="36">
        <v>1979</v>
      </c>
      <c r="B364" s="36">
        <v>11</v>
      </c>
      <c r="C364" s="35">
        <f t="shared" si="28"/>
        <v>1979.8333333333333</v>
      </c>
      <c r="D364" s="37">
        <v>17.881666666666664</v>
      </c>
      <c r="E364" s="36">
        <v>61.000000000000007</v>
      </c>
      <c r="F364" s="36">
        <v>178.19999999999996</v>
      </c>
      <c r="G364" s="35">
        <f t="shared" si="26"/>
        <v>0.46167265210830677</v>
      </c>
      <c r="H364" s="35">
        <f t="shared" si="29"/>
        <v>0.34231200897867575</v>
      </c>
      <c r="I364" s="35">
        <f t="shared" si="27"/>
        <v>0.50307792843007959</v>
      </c>
    </row>
    <row r="365" spans="1:9" x14ac:dyDescent="0.25">
      <c r="A365" s="36">
        <v>1979</v>
      </c>
      <c r="B365" s="36">
        <v>12</v>
      </c>
      <c r="C365" s="35">
        <f t="shared" si="28"/>
        <v>1979.9166666666667</v>
      </c>
      <c r="D365" s="37">
        <v>19.782258064516125</v>
      </c>
      <c r="E365" s="36">
        <v>28.2</v>
      </c>
      <c r="F365" s="36">
        <v>223.4</v>
      </c>
      <c r="G365" s="35">
        <f t="shared" si="26"/>
        <v>0.54604773587944477</v>
      </c>
      <c r="H365" s="35">
        <f t="shared" si="29"/>
        <v>0.12623097582811099</v>
      </c>
      <c r="I365" s="35">
        <f t="shared" si="27"/>
        <v>0.32648774005381148</v>
      </c>
    </row>
    <row r="366" spans="1:9" x14ac:dyDescent="0.25">
      <c r="A366" s="36">
        <v>1980</v>
      </c>
      <c r="B366" s="36">
        <v>1</v>
      </c>
      <c r="C366" s="35">
        <f t="shared" si="28"/>
        <v>1980</v>
      </c>
      <c r="D366" s="37">
        <v>19.548387096774192</v>
      </c>
      <c r="E366" s="36">
        <v>9.3999999999999986</v>
      </c>
      <c r="F366" s="36">
        <v>239.29999999999993</v>
      </c>
      <c r="G366" s="35">
        <f t="shared" si="26"/>
        <v>0.53553601382141669</v>
      </c>
      <c r="H366" s="35">
        <f t="shared" si="29"/>
        <v>3.928123694107815E-2</v>
      </c>
      <c r="I366" s="35">
        <f t="shared" si="27"/>
        <v>0.24907100506788762</v>
      </c>
    </row>
    <row r="367" spans="1:9" x14ac:dyDescent="0.25">
      <c r="A367" s="36">
        <v>1980</v>
      </c>
      <c r="B367" s="36">
        <v>2</v>
      </c>
      <c r="C367" s="35">
        <f t="shared" si="28"/>
        <v>1980.0833333333333</v>
      </c>
      <c r="D367" s="37">
        <v>21.000000000000004</v>
      </c>
      <c r="E367" s="36">
        <v>0</v>
      </c>
      <c r="F367" s="36">
        <v>218.6</v>
      </c>
      <c r="G367" s="35">
        <f t="shared" si="26"/>
        <v>0.60095267112155837</v>
      </c>
      <c r="H367" s="35">
        <f t="shared" si="29"/>
        <v>0</v>
      </c>
      <c r="I367" s="35">
        <f t="shared" si="27"/>
        <v>0.21290000000000001</v>
      </c>
    </row>
    <row r="368" spans="1:9" x14ac:dyDescent="0.25">
      <c r="A368" s="36">
        <v>1980</v>
      </c>
      <c r="B368" s="36">
        <v>3</v>
      </c>
      <c r="C368" s="35">
        <f t="shared" si="28"/>
        <v>1980.1666666666667</v>
      </c>
      <c r="D368" s="37">
        <v>18.369354838709675</v>
      </c>
      <c r="E368" s="36">
        <v>4.2</v>
      </c>
      <c r="F368" s="36">
        <v>167.60000000000005</v>
      </c>
      <c r="G368" s="35">
        <f t="shared" si="26"/>
        <v>0.48303648083865786</v>
      </c>
      <c r="H368" s="35">
        <f t="shared" si="29"/>
        <v>2.5059665871121711E-2</v>
      </c>
      <c r="I368" s="35">
        <f t="shared" si="27"/>
        <v>0.23606147393213756</v>
      </c>
    </row>
    <row r="369" spans="1:9" x14ac:dyDescent="0.25">
      <c r="A369" s="36">
        <v>1980</v>
      </c>
      <c r="B369" s="36">
        <v>4</v>
      </c>
      <c r="C369" s="35">
        <f t="shared" si="28"/>
        <v>1980.25</v>
      </c>
      <c r="D369" s="37">
        <v>17.421666666666663</v>
      </c>
      <c r="E369" s="36">
        <v>91.2</v>
      </c>
      <c r="F369" s="36">
        <v>108.8</v>
      </c>
      <c r="G369" s="35">
        <f t="shared" si="26"/>
        <v>0.44177337839512321</v>
      </c>
      <c r="H369" s="35">
        <f t="shared" si="29"/>
        <v>0.83823529411764708</v>
      </c>
      <c r="I369" s="35">
        <f t="shared" si="27"/>
        <v>0.82316364619377169</v>
      </c>
    </row>
    <row r="370" spans="1:9" x14ac:dyDescent="0.25">
      <c r="A370" s="36">
        <v>1980</v>
      </c>
      <c r="B370" s="36">
        <v>5</v>
      </c>
      <c r="C370" s="35">
        <f t="shared" si="28"/>
        <v>1980.3333333333333</v>
      </c>
      <c r="D370" s="37">
        <v>13.327419354838705</v>
      </c>
      <c r="E370" s="36">
        <v>40.4</v>
      </c>
      <c r="F370" s="36">
        <v>53.399999999999991</v>
      </c>
      <c r="G370" s="35">
        <f t="shared" si="26"/>
        <v>0.28068380798072029</v>
      </c>
      <c r="H370" s="35">
        <f t="shared" si="29"/>
        <v>0.75655430711610494</v>
      </c>
      <c r="I370" s="35">
        <f t="shared" si="27"/>
        <v>0.77860852445678863</v>
      </c>
    </row>
    <row r="371" spans="1:9" x14ac:dyDescent="0.25">
      <c r="A371" s="36">
        <v>1980</v>
      </c>
      <c r="B371" s="36">
        <v>6</v>
      </c>
      <c r="C371" s="35">
        <f t="shared" si="28"/>
        <v>1980.4166666666667</v>
      </c>
      <c r="D371" s="37">
        <v>10.074999999999999</v>
      </c>
      <c r="E371" s="36">
        <v>102.2</v>
      </c>
      <c r="F371" s="36">
        <v>41.199999999999996</v>
      </c>
      <c r="G371" s="35">
        <f t="shared" si="26"/>
        <v>0.18026495063020725</v>
      </c>
      <c r="H371" s="35">
        <f t="shared" si="29"/>
        <v>1.25</v>
      </c>
      <c r="I371" s="35">
        <f t="shared" si="27"/>
        <v>0.99874375000000026</v>
      </c>
    </row>
    <row r="372" spans="1:9" x14ac:dyDescent="0.25">
      <c r="A372" s="36">
        <v>1980</v>
      </c>
      <c r="B372" s="36">
        <v>7</v>
      </c>
      <c r="C372" s="35">
        <f t="shared" si="28"/>
        <v>1980.5</v>
      </c>
      <c r="D372" s="37">
        <v>9.9661290322580705</v>
      </c>
      <c r="E372" s="36">
        <v>74.600000000000009</v>
      </c>
      <c r="F372" s="36">
        <v>39.199999999999996</v>
      </c>
      <c r="G372" s="35">
        <f t="shared" si="26"/>
        <v>0.17737870004824929</v>
      </c>
      <c r="H372" s="35">
        <f t="shared" si="29"/>
        <v>1.25</v>
      </c>
      <c r="I372" s="35">
        <f t="shared" si="27"/>
        <v>0.99874375000000026</v>
      </c>
    </row>
    <row r="373" spans="1:9" x14ac:dyDescent="0.25">
      <c r="A373" s="36">
        <v>1980</v>
      </c>
      <c r="B373" s="36">
        <v>8</v>
      </c>
      <c r="C373" s="35">
        <f t="shared" si="28"/>
        <v>1980.5833333333333</v>
      </c>
      <c r="D373" s="37">
        <v>10.161290322580646</v>
      </c>
      <c r="E373" s="36">
        <v>28.599999999999994</v>
      </c>
      <c r="F373" s="36">
        <v>71.199999999999974</v>
      </c>
      <c r="G373" s="35">
        <f t="shared" si="26"/>
        <v>0.18257462410054787</v>
      </c>
      <c r="H373" s="35">
        <f t="shared" si="29"/>
        <v>0.401685393258427</v>
      </c>
      <c r="I373" s="35">
        <f t="shared" si="27"/>
        <v>0.54765388760888778</v>
      </c>
    </row>
    <row r="374" spans="1:9" x14ac:dyDescent="0.25">
      <c r="A374" s="36">
        <v>1980</v>
      </c>
      <c r="B374" s="36">
        <v>9</v>
      </c>
      <c r="C374" s="35">
        <f t="shared" si="28"/>
        <v>1980.6666666666667</v>
      </c>
      <c r="D374" s="37">
        <v>12.663333333333334</v>
      </c>
      <c r="E374" s="36">
        <v>34</v>
      </c>
      <c r="F374" s="36">
        <v>108.60000000000002</v>
      </c>
      <c r="G374" s="35">
        <f t="shared" si="26"/>
        <v>0.25798886140959026</v>
      </c>
      <c r="H374" s="35">
        <f t="shared" si="29"/>
        <v>0.31307550644567211</v>
      </c>
      <c r="I374" s="35">
        <f t="shared" si="27"/>
        <v>0.48050281703516029</v>
      </c>
    </row>
    <row r="375" spans="1:9" x14ac:dyDescent="0.25">
      <c r="A375" s="36">
        <v>1980</v>
      </c>
      <c r="B375" s="36">
        <v>10</v>
      </c>
      <c r="C375" s="35">
        <f t="shared" si="28"/>
        <v>1980.75</v>
      </c>
      <c r="D375" s="37">
        <v>14.125806451612902</v>
      </c>
      <c r="E375" s="36">
        <v>104.8</v>
      </c>
      <c r="F375" s="36">
        <v>131.60000000000002</v>
      </c>
      <c r="G375" s="35">
        <f t="shared" si="26"/>
        <v>0.30937188679388183</v>
      </c>
      <c r="H375" s="35">
        <f t="shared" si="29"/>
        <v>0.79635258358662597</v>
      </c>
      <c r="I375" s="35">
        <f t="shared" si="27"/>
        <v>0.80071979286961492</v>
      </c>
    </row>
    <row r="376" spans="1:9" x14ac:dyDescent="0.25">
      <c r="A376" s="36">
        <v>1980</v>
      </c>
      <c r="B376" s="36">
        <v>11</v>
      </c>
      <c r="C376" s="35">
        <f t="shared" si="28"/>
        <v>1980.8333333333333</v>
      </c>
      <c r="D376" s="37">
        <v>18.433333333333334</v>
      </c>
      <c r="E376" s="36">
        <v>30.6</v>
      </c>
      <c r="F376" s="36">
        <v>197.20000000000002</v>
      </c>
      <c r="G376" s="35">
        <f t="shared" si="26"/>
        <v>0.48585715831060922</v>
      </c>
      <c r="H376" s="35">
        <f t="shared" si="29"/>
        <v>0.15517241379310345</v>
      </c>
      <c r="I376" s="35">
        <f t="shared" si="27"/>
        <v>0.35144675980975032</v>
      </c>
    </row>
    <row r="377" spans="1:9" x14ac:dyDescent="0.25">
      <c r="A377" s="36">
        <v>1980</v>
      </c>
      <c r="B377" s="36">
        <v>12</v>
      </c>
      <c r="C377" s="35">
        <f t="shared" si="28"/>
        <v>1980.9166666666667</v>
      </c>
      <c r="D377" s="37">
        <v>20.862903225806456</v>
      </c>
      <c r="E377" s="36">
        <v>16.2</v>
      </c>
      <c r="F377" s="36">
        <v>256.8</v>
      </c>
      <c r="G377" s="35">
        <f t="shared" si="26"/>
        <v>0.59477227084980977</v>
      </c>
      <c r="H377" s="35">
        <f t="shared" si="29"/>
        <v>6.3084112149532703E-2</v>
      </c>
      <c r="I377" s="35">
        <f t="shared" si="27"/>
        <v>0.27062687079657616</v>
      </c>
    </row>
    <row r="378" spans="1:9" x14ac:dyDescent="0.25">
      <c r="A378" s="36">
        <v>1981</v>
      </c>
      <c r="B378" s="36">
        <v>1</v>
      </c>
      <c r="C378" s="35">
        <f t="shared" si="28"/>
        <v>1981</v>
      </c>
      <c r="D378" s="37">
        <v>24.677419354838705</v>
      </c>
      <c r="E378" s="36">
        <v>16.2</v>
      </c>
      <c r="F378" s="36">
        <v>280.2</v>
      </c>
      <c r="G378" s="35">
        <f t="shared" si="26"/>
        <v>0.76101742023977759</v>
      </c>
      <c r="H378" s="35">
        <f t="shared" si="29"/>
        <v>5.7815845824411134E-2</v>
      </c>
      <c r="I378" s="35">
        <f t="shared" si="27"/>
        <v>0.26587949460999866</v>
      </c>
    </row>
    <row r="379" spans="1:9" x14ac:dyDescent="0.25">
      <c r="A379" s="36">
        <v>1981</v>
      </c>
      <c r="B379" s="36">
        <v>2</v>
      </c>
      <c r="C379" s="35">
        <f t="shared" si="28"/>
        <v>1981.0833333333333</v>
      </c>
      <c r="D379" s="37">
        <v>23.087500000000006</v>
      </c>
      <c r="E379" s="36">
        <v>14.2</v>
      </c>
      <c r="F379" s="36">
        <v>225.20000000000002</v>
      </c>
      <c r="G379" s="35">
        <f t="shared" si="26"/>
        <v>0.69377949410728945</v>
      </c>
      <c r="H379" s="35">
        <f t="shared" si="29"/>
        <v>6.3055062166962689E-2</v>
      </c>
      <c r="I379" s="35">
        <f t="shared" si="27"/>
        <v>0.27060072980322997</v>
      </c>
    </row>
    <row r="380" spans="1:9" x14ac:dyDescent="0.25">
      <c r="A380" s="36">
        <v>1981</v>
      </c>
      <c r="B380" s="36">
        <v>3</v>
      </c>
      <c r="C380" s="35">
        <f t="shared" si="28"/>
        <v>1981.1666666666667</v>
      </c>
      <c r="D380" s="37">
        <v>16.782258064516128</v>
      </c>
      <c r="E380" s="36">
        <v>37.4</v>
      </c>
      <c r="F380" s="36">
        <v>144.80000000000001</v>
      </c>
      <c r="G380" s="35">
        <f t="shared" si="26"/>
        <v>0.41458913780007806</v>
      </c>
      <c r="H380" s="35">
        <f t="shared" si="29"/>
        <v>0.25828729281767954</v>
      </c>
      <c r="I380" s="35">
        <f t="shared" si="27"/>
        <v>0.43708698433350635</v>
      </c>
    </row>
    <row r="381" spans="1:9" x14ac:dyDescent="0.25">
      <c r="A381" s="36">
        <v>1981</v>
      </c>
      <c r="B381" s="36">
        <v>4</v>
      </c>
      <c r="C381" s="35">
        <f t="shared" si="28"/>
        <v>1981.25</v>
      </c>
      <c r="D381" s="37">
        <v>16.496666666666666</v>
      </c>
      <c r="E381" s="36">
        <v>5.8</v>
      </c>
      <c r="F381" s="36">
        <v>123.80000000000001</v>
      </c>
      <c r="G381" s="35">
        <f t="shared" si="26"/>
        <v>0.40264798867889201</v>
      </c>
      <c r="H381" s="35">
        <f t="shared" si="29"/>
        <v>4.6849757673667197E-2</v>
      </c>
      <c r="I381" s="35">
        <f t="shared" si="27"/>
        <v>0.25595470024350081</v>
      </c>
    </row>
    <row r="382" spans="1:9" x14ac:dyDescent="0.25">
      <c r="A382" s="36">
        <v>1981</v>
      </c>
      <c r="B382" s="36">
        <v>5</v>
      </c>
      <c r="C382" s="35">
        <f t="shared" si="28"/>
        <v>1981.3333333333333</v>
      </c>
      <c r="D382" s="37">
        <v>12.269354838709676</v>
      </c>
      <c r="E382" s="36">
        <v>57.599999999999994</v>
      </c>
      <c r="F382" s="36">
        <v>63.800000000000011</v>
      </c>
      <c r="G382" s="35">
        <f t="shared" si="26"/>
        <v>0.2450435749123191</v>
      </c>
      <c r="H382" s="35">
        <f t="shared" si="29"/>
        <v>0.90282131661441978</v>
      </c>
      <c r="I382" s="35">
        <f t="shared" si="27"/>
        <v>0.85611433948172655</v>
      </c>
    </row>
    <row r="383" spans="1:9" x14ac:dyDescent="0.25">
      <c r="A383" s="36">
        <v>1981</v>
      </c>
      <c r="B383" s="36">
        <v>6</v>
      </c>
      <c r="C383" s="35">
        <f t="shared" si="28"/>
        <v>1981.4166666666667</v>
      </c>
      <c r="D383" s="37">
        <v>9.8150000000000031</v>
      </c>
      <c r="E383" s="36">
        <v>95.199999999999989</v>
      </c>
      <c r="F383" s="36">
        <v>43.6</v>
      </c>
      <c r="G383" s="35">
        <f t="shared" si="26"/>
        <v>0.17342356335851514</v>
      </c>
      <c r="H383" s="35">
        <f t="shared" si="29"/>
        <v>1.25</v>
      </c>
      <c r="I383" s="35">
        <f t="shared" si="27"/>
        <v>0.99874375000000026</v>
      </c>
    </row>
    <row r="384" spans="1:9" x14ac:dyDescent="0.25">
      <c r="A384" s="36">
        <v>1981</v>
      </c>
      <c r="B384" s="36">
        <v>7</v>
      </c>
      <c r="C384" s="35">
        <f t="shared" si="28"/>
        <v>1981.5</v>
      </c>
      <c r="D384" s="37">
        <v>9.4048387096774171</v>
      </c>
      <c r="E384" s="36">
        <v>89.8</v>
      </c>
      <c r="F384" s="36">
        <v>52.000000000000007</v>
      </c>
      <c r="G384" s="35">
        <f t="shared" si="26"/>
        <v>0.16298982800557796</v>
      </c>
      <c r="H384" s="35">
        <f t="shared" si="29"/>
        <v>1.25</v>
      </c>
      <c r="I384" s="35">
        <f t="shared" si="27"/>
        <v>0.99874375000000026</v>
      </c>
    </row>
    <row r="385" spans="1:9" x14ac:dyDescent="0.25">
      <c r="A385" s="36">
        <v>1981</v>
      </c>
      <c r="B385" s="36">
        <v>8</v>
      </c>
      <c r="C385" s="35">
        <f t="shared" si="28"/>
        <v>1981.5833333333333</v>
      </c>
      <c r="D385" s="37">
        <v>9.6080645161290334</v>
      </c>
      <c r="E385" s="36">
        <v>113.60000000000001</v>
      </c>
      <c r="F385" s="36">
        <v>66</v>
      </c>
      <c r="G385" s="35">
        <f t="shared" si="26"/>
        <v>0.16810471902951468</v>
      </c>
      <c r="H385" s="35">
        <f t="shared" si="29"/>
        <v>1.25</v>
      </c>
      <c r="I385" s="35">
        <f t="shared" si="27"/>
        <v>0.99874375000000026</v>
      </c>
    </row>
    <row r="386" spans="1:9" x14ac:dyDescent="0.25">
      <c r="A386" s="36">
        <v>1981</v>
      </c>
      <c r="B386" s="36">
        <v>9</v>
      </c>
      <c r="C386" s="35">
        <f t="shared" si="28"/>
        <v>1981.6666666666667</v>
      </c>
      <c r="D386" s="37">
        <v>13.035</v>
      </c>
      <c r="E386" s="36">
        <v>43.2</v>
      </c>
      <c r="F386" s="36">
        <v>98.4</v>
      </c>
      <c r="G386" s="35">
        <f t="shared" si="26"/>
        <v>0.27055689604348254</v>
      </c>
      <c r="H386" s="35">
        <f t="shared" si="29"/>
        <v>0.43902439024390244</v>
      </c>
      <c r="I386" s="35">
        <f t="shared" si="27"/>
        <v>0.57481564544913732</v>
      </c>
    </row>
    <row r="387" spans="1:9" x14ac:dyDescent="0.25">
      <c r="A387" s="36">
        <v>1981</v>
      </c>
      <c r="B387" s="36">
        <v>10</v>
      </c>
      <c r="C387" s="35">
        <f t="shared" si="28"/>
        <v>1981.75</v>
      </c>
      <c r="D387" s="37">
        <v>14.495161290322583</v>
      </c>
      <c r="E387" s="36">
        <v>31.2</v>
      </c>
      <c r="F387" s="36">
        <v>137</v>
      </c>
      <c r="G387" s="35">
        <f t="shared" si="26"/>
        <v>0.32313990874293602</v>
      </c>
      <c r="H387" s="35">
        <f t="shared" si="29"/>
        <v>0.22773722627737225</v>
      </c>
      <c r="I387" s="35">
        <f t="shared" si="27"/>
        <v>0.41224909947253452</v>
      </c>
    </row>
    <row r="388" spans="1:9" x14ac:dyDescent="0.25">
      <c r="A388" s="36">
        <v>1981</v>
      </c>
      <c r="B388" s="36">
        <v>11</v>
      </c>
      <c r="C388" s="35">
        <f t="shared" si="28"/>
        <v>1981.8333333333333</v>
      </c>
      <c r="D388" s="37">
        <v>17.395</v>
      </c>
      <c r="E388" s="36">
        <v>34</v>
      </c>
      <c r="F388" s="36">
        <v>185.79999999999995</v>
      </c>
      <c r="G388" s="35">
        <f t="shared" si="26"/>
        <v>0.44062810036252797</v>
      </c>
      <c r="H388" s="35">
        <f t="shared" si="29"/>
        <v>0.18299246501614644</v>
      </c>
      <c r="I388" s="35">
        <f t="shared" si="27"/>
        <v>0.37505765994894802</v>
      </c>
    </row>
    <row r="389" spans="1:9" x14ac:dyDescent="0.25">
      <c r="A389" s="36">
        <v>1981</v>
      </c>
      <c r="B389" s="36">
        <v>12</v>
      </c>
      <c r="C389" s="35">
        <f t="shared" si="28"/>
        <v>1981.9166666666667</v>
      </c>
      <c r="D389" s="37">
        <v>19.516129032258064</v>
      </c>
      <c r="E389" s="36">
        <v>4.4000000000000004</v>
      </c>
      <c r="F389" s="36">
        <v>255.2</v>
      </c>
      <c r="G389" s="35">
        <f t="shared" si="26"/>
        <v>0.53408793827742518</v>
      </c>
      <c r="H389" s="35">
        <f t="shared" si="29"/>
        <v>1.7241379310344831E-2</v>
      </c>
      <c r="I389" s="35">
        <f t="shared" si="27"/>
        <v>0.22886792508917955</v>
      </c>
    </row>
    <row r="390" spans="1:9" x14ac:dyDescent="0.25">
      <c r="A390" s="36">
        <v>1982</v>
      </c>
      <c r="B390" s="36">
        <v>1</v>
      </c>
      <c r="C390" s="35">
        <f t="shared" si="28"/>
        <v>1982</v>
      </c>
      <c r="D390" s="37">
        <v>23.716129032258063</v>
      </c>
      <c r="E390" s="36">
        <v>18.5</v>
      </c>
      <c r="F390" s="36">
        <v>297.90000000000003</v>
      </c>
      <c r="G390" s="35">
        <f t="shared" ref="G390:G453" si="30">IF(D390&gt;tmax,0,((tmax-D390)/(tmax-topt))^ta*EXP((ta/tb)*(1-((tmax-D390)/(tmax-topt))^tb)))</f>
        <v>0.7208585772168794</v>
      </c>
      <c r="H390" s="35">
        <f t="shared" si="29"/>
        <v>6.2101376300772067E-2</v>
      </c>
      <c r="I390" s="35">
        <f t="shared" ref="I390:I453" si="31">wfacpar1+(wfacpar2*H390)-(wfacpar3*H390^2)</f>
        <v>0.26974231739216026</v>
      </c>
    </row>
    <row r="391" spans="1:9" x14ac:dyDescent="0.25">
      <c r="A391" s="36">
        <v>1982</v>
      </c>
      <c r="B391" s="36">
        <v>2</v>
      </c>
      <c r="C391" s="35">
        <f t="shared" ref="C391:C454" si="32">A391+((B391-1)/12)</f>
        <v>1982.0833333333333</v>
      </c>
      <c r="D391" s="37">
        <v>21.824999999999999</v>
      </c>
      <c r="E391" s="36">
        <v>3.6000000000000005</v>
      </c>
      <c r="F391" s="36">
        <v>224.00000000000003</v>
      </c>
      <c r="G391" s="35">
        <f t="shared" si="30"/>
        <v>0.63800828784873298</v>
      </c>
      <c r="H391" s="35">
        <f t="shared" ref="H391:H454" si="33">MIN(1.25,E391/F391)</f>
        <v>1.6071428571428573E-2</v>
      </c>
      <c r="I391" s="35">
        <f t="shared" si="31"/>
        <v>0.22778892442602042</v>
      </c>
    </row>
    <row r="392" spans="1:9" x14ac:dyDescent="0.25">
      <c r="A392" s="36">
        <v>1982</v>
      </c>
      <c r="B392" s="36">
        <v>3</v>
      </c>
      <c r="C392" s="35">
        <f t="shared" si="32"/>
        <v>1982.1666666666667</v>
      </c>
      <c r="D392" s="37">
        <v>19.790322580645157</v>
      </c>
      <c r="E392" s="36">
        <v>27.599999999999998</v>
      </c>
      <c r="F392" s="36">
        <v>190.60000000000002</v>
      </c>
      <c r="G392" s="35">
        <f t="shared" si="30"/>
        <v>0.54641058143457644</v>
      </c>
      <c r="H392" s="35">
        <f t="shared" si="33"/>
        <v>0.14480587618048266</v>
      </c>
      <c r="I392" s="35">
        <f t="shared" si="31"/>
        <v>0.34255314922005831</v>
      </c>
    </row>
    <row r="393" spans="1:9" x14ac:dyDescent="0.25">
      <c r="A393" s="36">
        <v>1982</v>
      </c>
      <c r="B393" s="36">
        <v>4</v>
      </c>
      <c r="C393" s="35">
        <f t="shared" si="32"/>
        <v>1982.25</v>
      </c>
      <c r="D393" s="37">
        <v>15.401666666666673</v>
      </c>
      <c r="E393" s="36">
        <v>73</v>
      </c>
      <c r="F393" s="36">
        <v>104.40000000000002</v>
      </c>
      <c r="G393" s="35">
        <f t="shared" si="30"/>
        <v>0.35817815813936138</v>
      </c>
      <c r="H393" s="35">
        <f t="shared" si="33"/>
        <v>0.69923371647509569</v>
      </c>
      <c r="I393" s="35">
        <f t="shared" si="31"/>
        <v>0.74541885064811131</v>
      </c>
    </row>
    <row r="394" spans="1:9" x14ac:dyDescent="0.25">
      <c r="A394" s="36">
        <v>1982</v>
      </c>
      <c r="B394" s="36">
        <v>5</v>
      </c>
      <c r="C394" s="35">
        <f t="shared" si="32"/>
        <v>1982.3333333333333</v>
      </c>
      <c r="D394" s="37">
        <v>12.087096774193549</v>
      </c>
      <c r="E394" s="36">
        <v>27.2</v>
      </c>
      <c r="F394" s="36">
        <v>52</v>
      </c>
      <c r="G394" s="35">
        <f t="shared" si="30"/>
        <v>0.23918805573467763</v>
      </c>
      <c r="H394" s="35">
        <f t="shared" si="33"/>
        <v>0.52307692307692311</v>
      </c>
      <c r="I394" s="35">
        <f t="shared" si="31"/>
        <v>0.63349649704142008</v>
      </c>
    </row>
    <row r="395" spans="1:9" x14ac:dyDescent="0.25">
      <c r="A395" s="36">
        <v>1982</v>
      </c>
      <c r="B395" s="36">
        <v>6</v>
      </c>
      <c r="C395" s="35">
        <f t="shared" si="32"/>
        <v>1982.4166666666667</v>
      </c>
      <c r="D395" s="37">
        <v>8.3433333333333319</v>
      </c>
      <c r="E395" s="36">
        <v>45.399999999999991</v>
      </c>
      <c r="F395" s="36">
        <v>38</v>
      </c>
      <c r="G395" s="35">
        <f t="shared" si="30"/>
        <v>0.13800550920354718</v>
      </c>
      <c r="H395" s="35">
        <f t="shared" si="33"/>
        <v>1.1947368421052629</v>
      </c>
      <c r="I395" s="35">
        <f t="shared" si="31"/>
        <v>0.97993300000000005</v>
      </c>
    </row>
    <row r="396" spans="1:9" x14ac:dyDescent="0.25">
      <c r="A396" s="36">
        <v>1982</v>
      </c>
      <c r="B396" s="36">
        <v>7</v>
      </c>
      <c r="C396" s="35">
        <f t="shared" si="32"/>
        <v>1982.5</v>
      </c>
      <c r="D396" s="37">
        <v>7.6532258064516139</v>
      </c>
      <c r="E396" s="36">
        <v>18.2</v>
      </c>
      <c r="F396" s="36">
        <v>41.4</v>
      </c>
      <c r="G396" s="35">
        <f t="shared" si="30"/>
        <v>0.12329374849559034</v>
      </c>
      <c r="H396" s="35">
        <f t="shared" si="33"/>
        <v>0.43961352657004832</v>
      </c>
      <c r="I396" s="35">
        <f t="shared" si="31"/>
        <v>0.57523881304114455</v>
      </c>
    </row>
    <row r="397" spans="1:9" x14ac:dyDescent="0.25">
      <c r="A397" s="36">
        <v>1982</v>
      </c>
      <c r="B397" s="36">
        <v>8</v>
      </c>
      <c r="C397" s="35">
        <f t="shared" si="32"/>
        <v>1982.5833333333333</v>
      </c>
      <c r="D397" s="37">
        <v>11.974193548387101</v>
      </c>
      <c r="E397" s="36">
        <v>12.799999999999999</v>
      </c>
      <c r="F397" s="36">
        <v>83.800000000000011</v>
      </c>
      <c r="G397" s="35">
        <f t="shared" si="30"/>
        <v>0.23560332127697228</v>
      </c>
      <c r="H397" s="35">
        <f t="shared" si="33"/>
        <v>0.15274463007159902</v>
      </c>
      <c r="I397" s="35">
        <f t="shared" si="31"/>
        <v>0.34936857787321784</v>
      </c>
    </row>
    <row r="398" spans="1:9" x14ac:dyDescent="0.25">
      <c r="A398" s="36">
        <v>1982</v>
      </c>
      <c r="B398" s="36">
        <v>9</v>
      </c>
      <c r="C398" s="35">
        <f t="shared" si="32"/>
        <v>1982.6666666666667</v>
      </c>
      <c r="D398" s="37">
        <v>11.566666666666666</v>
      </c>
      <c r="E398" s="36">
        <v>33.199999999999996</v>
      </c>
      <c r="F398" s="36">
        <v>113.20000000000002</v>
      </c>
      <c r="G398" s="35">
        <f t="shared" si="30"/>
        <v>0.22293701412854419</v>
      </c>
      <c r="H398" s="35">
        <f t="shared" si="33"/>
        <v>0.293286219081272</v>
      </c>
      <c r="I398" s="35">
        <f t="shared" si="31"/>
        <v>0.46498831425039644</v>
      </c>
    </row>
    <row r="399" spans="1:9" x14ac:dyDescent="0.25">
      <c r="A399" s="36">
        <v>1982</v>
      </c>
      <c r="B399" s="36">
        <v>10</v>
      </c>
      <c r="C399" s="35">
        <f t="shared" si="32"/>
        <v>1982.75</v>
      </c>
      <c r="D399" s="37">
        <v>14.264516129032261</v>
      </c>
      <c r="E399" s="36">
        <v>18.600000000000001</v>
      </c>
      <c r="F399" s="36">
        <v>158.80000000000001</v>
      </c>
      <c r="G399" s="35">
        <f t="shared" si="30"/>
        <v>0.31450656445673536</v>
      </c>
      <c r="H399" s="35">
        <f t="shared" si="33"/>
        <v>0.11712846347607053</v>
      </c>
      <c r="I399" s="35">
        <f t="shared" si="31"/>
        <v>0.31855419630224163</v>
      </c>
    </row>
    <row r="400" spans="1:9" x14ac:dyDescent="0.25">
      <c r="A400" s="36">
        <v>1982</v>
      </c>
      <c r="B400" s="36">
        <v>11</v>
      </c>
      <c r="C400" s="35">
        <f t="shared" si="32"/>
        <v>1982.8333333333333</v>
      </c>
      <c r="D400" s="37">
        <v>19.988333333333337</v>
      </c>
      <c r="E400" s="36">
        <v>3.6</v>
      </c>
      <c r="F400" s="36">
        <v>267.39999999999998</v>
      </c>
      <c r="G400" s="35">
        <f t="shared" si="30"/>
        <v>0.55532606437149135</v>
      </c>
      <c r="H400" s="35">
        <f t="shared" si="33"/>
        <v>1.3462976813762156E-2</v>
      </c>
      <c r="I400" s="35">
        <f t="shared" si="31"/>
        <v>0.22538087128384973</v>
      </c>
    </row>
    <row r="401" spans="1:9" x14ac:dyDescent="0.25">
      <c r="A401" s="36">
        <v>1982</v>
      </c>
      <c r="B401" s="36">
        <v>12</v>
      </c>
      <c r="C401" s="35">
        <f t="shared" si="32"/>
        <v>1982.9166666666667</v>
      </c>
      <c r="D401" s="37">
        <v>20.838709677419359</v>
      </c>
      <c r="E401" s="36">
        <v>5</v>
      </c>
      <c r="F401" s="36">
        <v>269.39999999999992</v>
      </c>
      <c r="G401" s="35">
        <f t="shared" si="30"/>
        <v>0.59368125758842449</v>
      </c>
      <c r="H401" s="35">
        <f t="shared" si="33"/>
        <v>1.8559762435040837E-2</v>
      </c>
      <c r="I401" s="35">
        <f t="shared" si="31"/>
        <v>0.23008302764150754</v>
      </c>
    </row>
    <row r="402" spans="1:9" x14ac:dyDescent="0.25">
      <c r="A402" s="36">
        <v>1983</v>
      </c>
      <c r="B402" s="36">
        <v>1</v>
      </c>
      <c r="C402" s="35">
        <f t="shared" si="32"/>
        <v>1983</v>
      </c>
      <c r="D402" s="37">
        <v>20.411290322580644</v>
      </c>
      <c r="E402" s="36">
        <v>4.8</v>
      </c>
      <c r="F402" s="36">
        <v>284.59999999999991</v>
      </c>
      <c r="G402" s="35">
        <f t="shared" si="30"/>
        <v>0.57439830121021584</v>
      </c>
      <c r="H402" s="35">
        <f t="shared" si="33"/>
        <v>1.6865776528461003E-2</v>
      </c>
      <c r="I402" s="35">
        <f t="shared" si="31"/>
        <v>0.2285215930533861</v>
      </c>
    </row>
    <row r="403" spans="1:9" x14ac:dyDescent="0.25">
      <c r="A403" s="36">
        <v>1983</v>
      </c>
      <c r="B403" s="36">
        <v>2</v>
      </c>
      <c r="C403" s="35">
        <f t="shared" si="32"/>
        <v>1983.0833333333333</v>
      </c>
      <c r="D403" s="37">
        <v>24.135714285714283</v>
      </c>
      <c r="E403" s="36">
        <v>3.1999999999999997</v>
      </c>
      <c r="F403" s="36">
        <v>257.8</v>
      </c>
      <c r="G403" s="35">
        <f t="shared" si="30"/>
        <v>0.73859267897726633</v>
      </c>
      <c r="H403" s="35">
        <f t="shared" si="33"/>
        <v>1.2412723041117143E-2</v>
      </c>
      <c r="I403" s="35">
        <f t="shared" si="31"/>
        <v>0.22441037778035908</v>
      </c>
    </row>
    <row r="404" spans="1:9" x14ac:dyDescent="0.25">
      <c r="A404" s="36">
        <v>1983</v>
      </c>
      <c r="B404" s="36">
        <v>3</v>
      </c>
      <c r="C404" s="35">
        <f t="shared" si="32"/>
        <v>1983.1666666666667</v>
      </c>
      <c r="D404" s="37">
        <v>19.532258064516128</v>
      </c>
      <c r="E404" s="36">
        <v>126.2</v>
      </c>
      <c r="F404" s="36">
        <v>142.19999999999999</v>
      </c>
      <c r="G404" s="35">
        <f t="shared" si="30"/>
        <v>0.53481191606815448</v>
      </c>
      <c r="H404" s="35">
        <f t="shared" si="33"/>
        <v>0.88748241912798886</v>
      </c>
      <c r="I404" s="35">
        <f t="shared" si="31"/>
        <v>0.8484709713345242</v>
      </c>
    </row>
    <row r="405" spans="1:9" x14ac:dyDescent="0.25">
      <c r="A405" s="36">
        <v>1983</v>
      </c>
      <c r="B405" s="36">
        <v>4</v>
      </c>
      <c r="C405" s="35">
        <f t="shared" si="32"/>
        <v>1983.25</v>
      </c>
      <c r="D405" s="37">
        <v>13.455000000000002</v>
      </c>
      <c r="E405" s="36">
        <v>67.399999999999991</v>
      </c>
      <c r="F405" s="36">
        <v>71.2</v>
      </c>
      <c r="G405" s="35">
        <f t="shared" si="30"/>
        <v>0.2851669820333782</v>
      </c>
      <c r="H405" s="35">
        <f t="shared" si="33"/>
        <v>0.94662921348314588</v>
      </c>
      <c r="I405" s="35">
        <f t="shared" si="31"/>
        <v>0.87731857009847236</v>
      </c>
    </row>
    <row r="406" spans="1:9" x14ac:dyDescent="0.25">
      <c r="A406" s="36">
        <v>1983</v>
      </c>
      <c r="B406" s="36">
        <v>5</v>
      </c>
      <c r="C406" s="35">
        <f t="shared" si="32"/>
        <v>1983.3333333333333</v>
      </c>
      <c r="D406" s="37">
        <v>11.482258064516129</v>
      </c>
      <c r="E406" s="36">
        <v>55.999999999999993</v>
      </c>
      <c r="F406" s="36">
        <v>48.4</v>
      </c>
      <c r="G406" s="35">
        <f t="shared" si="30"/>
        <v>0.22036721828412142</v>
      </c>
      <c r="H406" s="35">
        <f t="shared" si="33"/>
        <v>1.1570247933884297</v>
      </c>
      <c r="I406" s="35">
        <f t="shared" si="31"/>
        <v>0.9662503176012569</v>
      </c>
    </row>
    <row r="407" spans="1:9" x14ac:dyDescent="0.25">
      <c r="A407" s="36">
        <v>1983</v>
      </c>
      <c r="B407" s="36">
        <v>6</v>
      </c>
      <c r="C407" s="35">
        <f t="shared" si="32"/>
        <v>1983.4166666666667</v>
      </c>
      <c r="D407" s="37">
        <v>8.6583333333333332</v>
      </c>
      <c r="E407" s="36">
        <v>22.2</v>
      </c>
      <c r="F407" s="36">
        <v>39.000000000000007</v>
      </c>
      <c r="G407" s="35">
        <f t="shared" si="30"/>
        <v>0.1451185136570538</v>
      </c>
      <c r="H407" s="35">
        <f t="shared" si="33"/>
        <v>0.5692307692307691</v>
      </c>
      <c r="I407" s="35">
        <f t="shared" si="31"/>
        <v>0.66426847337278105</v>
      </c>
    </row>
    <row r="408" spans="1:9" x14ac:dyDescent="0.25">
      <c r="A408" s="36">
        <v>1983</v>
      </c>
      <c r="B408" s="36">
        <v>7</v>
      </c>
      <c r="C408" s="35">
        <f t="shared" si="32"/>
        <v>1983.5</v>
      </c>
      <c r="D408" s="37">
        <v>7.85</v>
      </c>
      <c r="E408" s="36">
        <v>95.399999999999991</v>
      </c>
      <c r="F408" s="36">
        <v>36</v>
      </c>
      <c r="G408" s="35">
        <f t="shared" si="30"/>
        <v>0.12736786591041405</v>
      </c>
      <c r="H408" s="35">
        <f t="shared" si="33"/>
        <v>1.25</v>
      </c>
      <c r="I408" s="35">
        <f t="shared" si="31"/>
        <v>0.99874375000000026</v>
      </c>
    </row>
    <row r="409" spans="1:9" x14ac:dyDescent="0.25">
      <c r="A409" s="36">
        <v>1983</v>
      </c>
      <c r="B409" s="36">
        <v>8</v>
      </c>
      <c r="C409" s="35">
        <f t="shared" si="32"/>
        <v>1983.5833333333333</v>
      </c>
      <c r="D409" s="37">
        <v>10.232258064516129</v>
      </c>
      <c r="E409" s="36">
        <v>63.599999999999994</v>
      </c>
      <c r="F409" s="36">
        <v>66.400000000000006</v>
      </c>
      <c r="G409" s="35">
        <f t="shared" si="30"/>
        <v>0.18448879113052485</v>
      </c>
      <c r="H409" s="35">
        <f t="shared" si="33"/>
        <v>0.95783132530120463</v>
      </c>
      <c r="I409" s="35">
        <f t="shared" si="31"/>
        <v>0.88259200537088112</v>
      </c>
    </row>
    <row r="410" spans="1:9" x14ac:dyDescent="0.25">
      <c r="A410" s="36">
        <v>1983</v>
      </c>
      <c r="B410" s="36">
        <v>9</v>
      </c>
      <c r="C410" s="35">
        <f t="shared" si="32"/>
        <v>1983.6666666666667</v>
      </c>
      <c r="D410" s="37">
        <v>11.41</v>
      </c>
      <c r="E410" s="36">
        <v>77.599999999999994</v>
      </c>
      <c r="F410" s="36">
        <v>100.00000000000001</v>
      </c>
      <c r="G410" s="35">
        <f t="shared" si="30"/>
        <v>0.2181820429140347</v>
      </c>
      <c r="H410" s="35">
        <f t="shared" si="33"/>
        <v>0.7759999999999998</v>
      </c>
      <c r="I410" s="35">
        <f t="shared" si="31"/>
        <v>0.78950773119999984</v>
      </c>
    </row>
    <row r="411" spans="1:9" x14ac:dyDescent="0.25">
      <c r="A411" s="36">
        <v>1983</v>
      </c>
      <c r="B411" s="36">
        <v>10</v>
      </c>
      <c r="C411" s="35">
        <f t="shared" si="32"/>
        <v>1983.75</v>
      </c>
      <c r="D411" s="37">
        <v>14.235483870967743</v>
      </c>
      <c r="E411" s="36">
        <v>37.4</v>
      </c>
      <c r="F411" s="36">
        <v>144.79999999999995</v>
      </c>
      <c r="G411" s="35">
        <f t="shared" si="30"/>
        <v>0.31342826863200374</v>
      </c>
      <c r="H411" s="35">
        <f t="shared" si="33"/>
        <v>0.25828729281767965</v>
      </c>
      <c r="I411" s="35">
        <f t="shared" si="31"/>
        <v>0.4370869843335064</v>
      </c>
    </row>
    <row r="412" spans="1:9" x14ac:dyDescent="0.25">
      <c r="A412" s="36">
        <v>1983</v>
      </c>
      <c r="B412" s="36">
        <v>11</v>
      </c>
      <c r="C412" s="35">
        <f t="shared" si="32"/>
        <v>1983.8333333333333</v>
      </c>
      <c r="D412" s="37">
        <v>17.361666666666672</v>
      </c>
      <c r="E412" s="36">
        <v>36.200000000000003</v>
      </c>
      <c r="F412" s="36">
        <v>225.20000000000002</v>
      </c>
      <c r="G412" s="35">
        <f t="shared" si="30"/>
        <v>0.43919784723030186</v>
      </c>
      <c r="H412" s="35">
        <f t="shared" si="33"/>
        <v>0.16074600355239788</v>
      </c>
      <c r="I412" s="35">
        <f t="shared" si="31"/>
        <v>0.35620698940590412</v>
      </c>
    </row>
    <row r="413" spans="1:9" x14ac:dyDescent="0.25">
      <c r="A413" s="36">
        <v>1983</v>
      </c>
      <c r="B413" s="36">
        <v>12</v>
      </c>
      <c r="C413" s="35">
        <f t="shared" si="32"/>
        <v>1983.9166666666667</v>
      </c>
      <c r="D413" s="37">
        <v>20.68225806451613</v>
      </c>
      <c r="E413" s="36">
        <v>19.8</v>
      </c>
      <c r="F413" s="36">
        <v>272.19999999999993</v>
      </c>
      <c r="G413" s="35">
        <f t="shared" si="30"/>
        <v>0.5866241961442149</v>
      </c>
      <c r="H413" s="35">
        <f t="shared" si="33"/>
        <v>7.2740631888317434E-2</v>
      </c>
      <c r="I413" s="35">
        <f t="shared" si="31"/>
        <v>0.27929384339971314</v>
      </c>
    </row>
    <row r="414" spans="1:9" x14ac:dyDescent="0.25">
      <c r="A414" s="36">
        <v>1984</v>
      </c>
      <c r="B414" s="36">
        <v>1</v>
      </c>
      <c r="C414" s="35">
        <f t="shared" si="32"/>
        <v>1984</v>
      </c>
      <c r="D414" s="37">
        <v>19.979032258064517</v>
      </c>
      <c r="E414" s="36">
        <v>17.2</v>
      </c>
      <c r="F414" s="36">
        <v>269.59999999999997</v>
      </c>
      <c r="G414" s="35">
        <f t="shared" si="30"/>
        <v>0.55490703181239343</v>
      </c>
      <c r="H414" s="35">
        <f t="shared" si="33"/>
        <v>6.3798219584569743E-2</v>
      </c>
      <c r="I414" s="35">
        <f t="shared" si="31"/>
        <v>0.27126934132553776</v>
      </c>
    </row>
    <row r="415" spans="1:9" x14ac:dyDescent="0.25">
      <c r="A415" s="36">
        <v>1984</v>
      </c>
      <c r="B415" s="36">
        <v>2</v>
      </c>
      <c r="C415" s="35">
        <f t="shared" si="32"/>
        <v>1984.0833333333333</v>
      </c>
      <c r="D415" s="37">
        <v>20.527586206896554</v>
      </c>
      <c r="E415" s="36">
        <v>2.6</v>
      </c>
      <c r="F415" s="36">
        <v>244.80000000000004</v>
      </c>
      <c r="G415" s="35">
        <f t="shared" si="30"/>
        <v>0.5796455726816867</v>
      </c>
      <c r="H415" s="35">
        <f t="shared" si="33"/>
        <v>1.0620915032679737E-2</v>
      </c>
      <c r="I415" s="35">
        <f t="shared" si="31"/>
        <v>0.22275341768924345</v>
      </c>
    </row>
    <row r="416" spans="1:9" x14ac:dyDescent="0.25">
      <c r="A416" s="36">
        <v>1984</v>
      </c>
      <c r="B416" s="36">
        <v>3</v>
      </c>
      <c r="C416" s="35">
        <f t="shared" si="32"/>
        <v>1984.1666666666667</v>
      </c>
      <c r="D416" s="37">
        <v>18.038709677419355</v>
      </c>
      <c r="E416" s="36">
        <v>21.6</v>
      </c>
      <c r="F416" s="36">
        <v>191.80000000000004</v>
      </c>
      <c r="G416" s="35">
        <f t="shared" si="30"/>
        <v>0.46852425124058933</v>
      </c>
      <c r="H416" s="35">
        <f t="shared" si="33"/>
        <v>0.11261730969760166</v>
      </c>
      <c r="I416" s="35">
        <f t="shared" si="31"/>
        <v>0.31460755772925614</v>
      </c>
    </row>
    <row r="417" spans="1:9" x14ac:dyDescent="0.25">
      <c r="A417" s="36">
        <v>1984</v>
      </c>
      <c r="B417" s="36">
        <v>4</v>
      </c>
      <c r="C417" s="35">
        <f t="shared" si="32"/>
        <v>1984.25</v>
      </c>
      <c r="D417" s="37">
        <v>14.08</v>
      </c>
      <c r="E417" s="36">
        <v>39.199999999999996</v>
      </c>
      <c r="F417" s="36">
        <v>102.6</v>
      </c>
      <c r="G417" s="35">
        <f t="shared" si="30"/>
        <v>0.30768583728593851</v>
      </c>
      <c r="H417" s="35">
        <f t="shared" si="33"/>
        <v>0.38206627680311889</v>
      </c>
      <c r="I417" s="35">
        <f t="shared" si="31"/>
        <v>0.53311257670926293</v>
      </c>
    </row>
    <row r="418" spans="1:9" x14ac:dyDescent="0.25">
      <c r="A418" s="36">
        <v>1984</v>
      </c>
      <c r="B418" s="36">
        <v>5</v>
      </c>
      <c r="C418" s="35">
        <f t="shared" si="32"/>
        <v>1984.3333333333333</v>
      </c>
      <c r="D418" s="37">
        <v>12.238709677419354</v>
      </c>
      <c r="E418" s="36">
        <v>29.999999999999996</v>
      </c>
      <c r="F418" s="36">
        <v>68.999999999999986</v>
      </c>
      <c r="G418" s="35">
        <f t="shared" si="30"/>
        <v>0.24405309968928696</v>
      </c>
      <c r="H418" s="35">
        <f t="shared" si="33"/>
        <v>0.43478260869565222</v>
      </c>
      <c r="I418" s="35">
        <f t="shared" si="31"/>
        <v>0.5717638941398866</v>
      </c>
    </row>
    <row r="419" spans="1:9" x14ac:dyDescent="0.25">
      <c r="A419" s="36">
        <v>1984</v>
      </c>
      <c r="B419" s="36">
        <v>6</v>
      </c>
      <c r="C419" s="35">
        <f t="shared" si="32"/>
        <v>1984.4166666666667</v>
      </c>
      <c r="D419" s="37">
        <v>8.7883333333333322</v>
      </c>
      <c r="E419" s="36">
        <v>33.099999999999994</v>
      </c>
      <c r="F419" s="36">
        <v>46.999999999999993</v>
      </c>
      <c r="G419" s="35">
        <f t="shared" si="30"/>
        <v>0.14812767950239955</v>
      </c>
      <c r="H419" s="35">
        <f t="shared" si="33"/>
        <v>0.70425531914893613</v>
      </c>
      <c r="I419" s="35">
        <f t="shared" si="31"/>
        <v>0.748389822091444</v>
      </c>
    </row>
    <row r="420" spans="1:9" x14ac:dyDescent="0.25">
      <c r="A420" s="36">
        <v>1984</v>
      </c>
      <c r="B420" s="36">
        <v>7</v>
      </c>
      <c r="C420" s="35">
        <f t="shared" si="32"/>
        <v>1984.5</v>
      </c>
      <c r="D420" s="37">
        <v>7.6451612903225801</v>
      </c>
      <c r="E420" s="36">
        <v>69.999999999999986</v>
      </c>
      <c r="F420" s="36">
        <v>37.700000000000003</v>
      </c>
      <c r="G420" s="35">
        <f t="shared" si="30"/>
        <v>0.12312881100980357</v>
      </c>
      <c r="H420" s="35">
        <f t="shared" si="33"/>
        <v>1.25</v>
      </c>
      <c r="I420" s="35">
        <f t="shared" si="31"/>
        <v>0.99874375000000026</v>
      </c>
    </row>
    <row r="421" spans="1:9" x14ac:dyDescent="0.25">
      <c r="A421" s="36">
        <v>1984</v>
      </c>
      <c r="B421" s="36">
        <v>8</v>
      </c>
      <c r="C421" s="35">
        <f t="shared" si="32"/>
        <v>1984.5833333333333</v>
      </c>
      <c r="D421" s="37">
        <v>9.758064516129032</v>
      </c>
      <c r="E421" s="36">
        <v>100.80000000000001</v>
      </c>
      <c r="F421" s="36">
        <v>63.79999999999999</v>
      </c>
      <c r="G421" s="35">
        <f t="shared" si="30"/>
        <v>0.17194900992433629</v>
      </c>
      <c r="H421" s="35">
        <f t="shared" si="33"/>
        <v>1.25</v>
      </c>
      <c r="I421" s="35">
        <f t="shared" si="31"/>
        <v>0.99874375000000026</v>
      </c>
    </row>
    <row r="422" spans="1:9" x14ac:dyDescent="0.25">
      <c r="A422" s="36">
        <v>1984</v>
      </c>
      <c r="B422" s="36">
        <v>9</v>
      </c>
      <c r="C422" s="35">
        <f t="shared" si="32"/>
        <v>1984.6666666666667</v>
      </c>
      <c r="D422" s="37">
        <v>10.111666666666666</v>
      </c>
      <c r="E422" s="36">
        <v>61.8</v>
      </c>
      <c r="F422" s="36">
        <v>80.999999999999986</v>
      </c>
      <c r="G422" s="35">
        <f t="shared" si="30"/>
        <v>0.18124399850912401</v>
      </c>
      <c r="H422" s="35">
        <f t="shared" si="33"/>
        <v>0.76296296296296306</v>
      </c>
      <c r="I422" s="35">
        <f t="shared" si="31"/>
        <v>0.78222070233196161</v>
      </c>
    </row>
    <row r="423" spans="1:9" x14ac:dyDescent="0.25">
      <c r="A423" s="36">
        <v>1984</v>
      </c>
      <c r="B423" s="36">
        <v>10</v>
      </c>
      <c r="C423" s="35">
        <f t="shared" si="32"/>
        <v>1984.75</v>
      </c>
      <c r="D423" s="37">
        <v>14.169354838709676</v>
      </c>
      <c r="E423" s="36">
        <v>21.6</v>
      </c>
      <c r="F423" s="36">
        <v>162.80000000000001</v>
      </c>
      <c r="G423" s="35">
        <f t="shared" si="30"/>
        <v>0.31097924774042873</v>
      </c>
      <c r="H423" s="35">
        <f t="shared" si="33"/>
        <v>0.13267813267813267</v>
      </c>
      <c r="I423" s="35">
        <f t="shared" si="31"/>
        <v>0.33208274544367911</v>
      </c>
    </row>
    <row r="424" spans="1:9" x14ac:dyDescent="0.25">
      <c r="A424" s="36">
        <v>1984</v>
      </c>
      <c r="B424" s="36">
        <v>11</v>
      </c>
      <c r="C424" s="35">
        <f t="shared" si="32"/>
        <v>1984.8333333333333</v>
      </c>
      <c r="D424" s="37">
        <v>17.101666666666667</v>
      </c>
      <c r="E424" s="36">
        <v>29</v>
      </c>
      <c r="F424" s="36">
        <v>222.80000000000004</v>
      </c>
      <c r="G424" s="35">
        <f t="shared" si="30"/>
        <v>0.42809462439412344</v>
      </c>
      <c r="H424" s="35">
        <f t="shared" si="33"/>
        <v>0.13016157989228005</v>
      </c>
      <c r="I424" s="35">
        <f t="shared" si="31"/>
        <v>0.32990120427463104</v>
      </c>
    </row>
    <row r="425" spans="1:9" x14ac:dyDescent="0.25">
      <c r="A425" s="36">
        <v>1984</v>
      </c>
      <c r="B425" s="36">
        <v>12</v>
      </c>
      <c r="C425" s="35">
        <f t="shared" si="32"/>
        <v>1984.9166666666667</v>
      </c>
      <c r="D425" s="37">
        <v>19.4758064516129</v>
      </c>
      <c r="E425" s="36">
        <v>11.8</v>
      </c>
      <c r="F425" s="36">
        <v>290.79999999999995</v>
      </c>
      <c r="G425" s="35">
        <f t="shared" si="30"/>
        <v>0.5322785310611805</v>
      </c>
      <c r="H425" s="35">
        <f t="shared" si="33"/>
        <v>4.0577716643741414E-2</v>
      </c>
      <c r="I425" s="35">
        <f t="shared" si="31"/>
        <v>0.25025213701613347</v>
      </c>
    </row>
    <row r="426" spans="1:9" x14ac:dyDescent="0.25">
      <c r="A426" s="36">
        <v>1985</v>
      </c>
      <c r="B426" s="36">
        <v>1</v>
      </c>
      <c r="C426" s="35">
        <f t="shared" si="32"/>
        <v>1985</v>
      </c>
      <c r="D426" s="37">
        <v>20.809677419354831</v>
      </c>
      <c r="E426" s="36">
        <v>5.6</v>
      </c>
      <c r="F426" s="36">
        <v>295.79999999999995</v>
      </c>
      <c r="G426" s="35">
        <f t="shared" si="30"/>
        <v>0.59237192508862924</v>
      </c>
      <c r="H426" s="35">
        <f t="shared" si="33"/>
        <v>1.8931710615280598E-2</v>
      </c>
      <c r="I426" s="35">
        <f t="shared" si="31"/>
        <v>0.23042568613279168</v>
      </c>
    </row>
    <row r="427" spans="1:9" x14ac:dyDescent="0.25">
      <c r="A427" s="36">
        <v>1985</v>
      </c>
      <c r="B427" s="36">
        <v>2</v>
      </c>
      <c r="C427" s="35">
        <f t="shared" si="32"/>
        <v>1985.0833333333333</v>
      </c>
      <c r="D427" s="37">
        <v>21.139285714285716</v>
      </c>
      <c r="E427" s="36">
        <v>0</v>
      </c>
      <c r="F427" s="36">
        <v>267.59999999999991</v>
      </c>
      <c r="G427" s="35">
        <f t="shared" si="30"/>
        <v>0.60722731658432716</v>
      </c>
      <c r="H427" s="35">
        <f t="shared" si="33"/>
        <v>0</v>
      </c>
      <c r="I427" s="35">
        <f t="shared" si="31"/>
        <v>0.21290000000000001</v>
      </c>
    </row>
    <row r="428" spans="1:9" x14ac:dyDescent="0.25">
      <c r="A428" s="36">
        <v>1985</v>
      </c>
      <c r="B428" s="36">
        <v>3</v>
      </c>
      <c r="C428" s="35">
        <f t="shared" si="32"/>
        <v>1985.1666666666667</v>
      </c>
      <c r="D428" s="37">
        <v>20.720967741935485</v>
      </c>
      <c r="E428" s="36">
        <v>48.2</v>
      </c>
      <c r="F428" s="36">
        <v>219.00000000000003</v>
      </c>
      <c r="G428" s="35">
        <f t="shared" si="30"/>
        <v>0.58837051827108389</v>
      </c>
      <c r="H428" s="35">
        <f t="shared" si="33"/>
        <v>0.22009132420091324</v>
      </c>
      <c r="I428" s="35">
        <f t="shared" si="31"/>
        <v>0.40596234081858174</v>
      </c>
    </row>
    <row r="429" spans="1:9" x14ac:dyDescent="0.25">
      <c r="A429" s="36">
        <v>1985</v>
      </c>
      <c r="B429" s="36">
        <v>4</v>
      </c>
      <c r="C429" s="35">
        <f t="shared" si="32"/>
        <v>1985.25</v>
      </c>
      <c r="D429" s="37">
        <v>15.336666666666666</v>
      </c>
      <c r="E429" s="36">
        <v>67.599999999999994</v>
      </c>
      <c r="F429" s="36">
        <v>98.8</v>
      </c>
      <c r="G429" s="35">
        <f t="shared" si="30"/>
        <v>0.35560938358877753</v>
      </c>
      <c r="H429" s="35">
        <f t="shared" si="33"/>
        <v>0.68421052631578949</v>
      </c>
      <c r="I429" s="35">
        <f t="shared" si="31"/>
        <v>0.73645789473684209</v>
      </c>
    </row>
    <row r="430" spans="1:9" x14ac:dyDescent="0.25">
      <c r="A430" s="36">
        <v>1985</v>
      </c>
      <c r="B430" s="36">
        <v>5</v>
      </c>
      <c r="C430" s="35">
        <f t="shared" si="32"/>
        <v>1985.3333333333333</v>
      </c>
      <c r="D430" s="37">
        <v>11.161290322580646</v>
      </c>
      <c r="E430" s="36">
        <v>37.199999999999996</v>
      </c>
      <c r="F430" s="36">
        <v>58.999999999999993</v>
      </c>
      <c r="G430" s="35">
        <f t="shared" si="30"/>
        <v>0.21076466292712426</v>
      </c>
      <c r="H430" s="35">
        <f t="shared" si="33"/>
        <v>0.63050847457627124</v>
      </c>
      <c r="I430" s="35">
        <f t="shared" si="31"/>
        <v>0.70353540591783981</v>
      </c>
    </row>
    <row r="431" spans="1:9" x14ac:dyDescent="0.25">
      <c r="A431" s="36">
        <v>1985</v>
      </c>
      <c r="B431" s="36">
        <v>6</v>
      </c>
      <c r="C431" s="35">
        <f t="shared" si="32"/>
        <v>1985.4166666666667</v>
      </c>
      <c r="D431" s="37">
        <v>9.1616666666666688</v>
      </c>
      <c r="E431" s="36">
        <v>38</v>
      </c>
      <c r="F431" s="36">
        <v>42.100000000000009</v>
      </c>
      <c r="G431" s="35">
        <f t="shared" si="30"/>
        <v>0.15701047049343181</v>
      </c>
      <c r="H431" s="35">
        <f t="shared" si="33"/>
        <v>0.9026128266033252</v>
      </c>
      <c r="I431" s="35">
        <f t="shared" si="31"/>
        <v>0.85601121016017734</v>
      </c>
    </row>
    <row r="432" spans="1:9" x14ac:dyDescent="0.25">
      <c r="A432" s="36">
        <v>1985</v>
      </c>
      <c r="B432" s="36">
        <v>7</v>
      </c>
      <c r="C432" s="35">
        <f t="shared" si="32"/>
        <v>1985.5</v>
      </c>
      <c r="D432" s="37">
        <v>9.0306451612903196</v>
      </c>
      <c r="E432" s="36">
        <v>27.599999999999998</v>
      </c>
      <c r="F432" s="36">
        <v>57.000000000000007</v>
      </c>
      <c r="G432" s="35">
        <f t="shared" si="30"/>
        <v>0.15385218727663347</v>
      </c>
      <c r="H432" s="35">
        <f t="shared" si="33"/>
        <v>0.48421052631578937</v>
      </c>
      <c r="I432" s="35">
        <f t="shared" si="31"/>
        <v>0.60678589473684208</v>
      </c>
    </row>
    <row r="433" spans="1:9" x14ac:dyDescent="0.25">
      <c r="A433" s="36">
        <v>1985</v>
      </c>
      <c r="B433" s="36">
        <v>8</v>
      </c>
      <c r="C433" s="35">
        <f t="shared" si="32"/>
        <v>1985.5833333333333</v>
      </c>
      <c r="D433" s="37">
        <v>9.622580645161289</v>
      </c>
      <c r="E433" s="36">
        <v>119</v>
      </c>
      <c r="F433" s="36">
        <v>64.400000000000006</v>
      </c>
      <c r="G433" s="35">
        <f t="shared" si="30"/>
        <v>0.1684741826698912</v>
      </c>
      <c r="H433" s="35">
        <f t="shared" si="33"/>
        <v>1.25</v>
      </c>
      <c r="I433" s="35">
        <f t="shared" si="31"/>
        <v>0.99874375000000026</v>
      </c>
    </row>
    <row r="434" spans="1:9" x14ac:dyDescent="0.25">
      <c r="A434" s="36">
        <v>1985</v>
      </c>
      <c r="B434" s="36">
        <v>9</v>
      </c>
      <c r="C434" s="35">
        <f t="shared" si="32"/>
        <v>1985.6666666666667</v>
      </c>
      <c r="D434" s="37">
        <v>10.038333333333334</v>
      </c>
      <c r="E434" s="36">
        <v>52.2</v>
      </c>
      <c r="F434" s="36">
        <v>77.8</v>
      </c>
      <c r="G434" s="35">
        <f t="shared" si="30"/>
        <v>0.17928942407138546</v>
      </c>
      <c r="H434" s="35">
        <f t="shared" si="33"/>
        <v>0.67095115681233941</v>
      </c>
      <c r="I434" s="35">
        <f t="shared" si="31"/>
        <v>0.72845852393256727</v>
      </c>
    </row>
    <row r="435" spans="1:9" x14ac:dyDescent="0.25">
      <c r="A435" s="36">
        <v>1985</v>
      </c>
      <c r="B435" s="36">
        <v>10</v>
      </c>
      <c r="C435" s="35">
        <f t="shared" si="32"/>
        <v>1985.75</v>
      </c>
      <c r="D435" s="37">
        <v>14.664516129032261</v>
      </c>
      <c r="E435" s="36">
        <v>25.4</v>
      </c>
      <c r="F435" s="36">
        <v>160.99999999999994</v>
      </c>
      <c r="G435" s="35">
        <f t="shared" si="30"/>
        <v>0.32955369834238774</v>
      </c>
      <c r="H435" s="35">
        <f t="shared" si="33"/>
        <v>0.15776397515527954</v>
      </c>
      <c r="I435" s="35">
        <f t="shared" si="31"/>
        <v>0.3536619965279118</v>
      </c>
    </row>
    <row r="436" spans="1:9" x14ac:dyDescent="0.25">
      <c r="A436" s="36">
        <v>1985</v>
      </c>
      <c r="B436" s="36">
        <v>11</v>
      </c>
      <c r="C436" s="35">
        <f t="shared" si="32"/>
        <v>1985.8333333333333</v>
      </c>
      <c r="D436" s="37">
        <v>17.528333333333332</v>
      </c>
      <c r="E436" s="36">
        <v>17.400000000000002</v>
      </c>
      <c r="F436" s="36">
        <v>213</v>
      </c>
      <c r="G436" s="35">
        <f t="shared" si="30"/>
        <v>0.44636390459436787</v>
      </c>
      <c r="H436" s="35">
        <f t="shared" si="33"/>
        <v>8.1690140845070439E-2</v>
      </c>
      <c r="I436" s="35">
        <f t="shared" si="31"/>
        <v>0.28728607577861537</v>
      </c>
    </row>
    <row r="437" spans="1:9" x14ac:dyDescent="0.25">
      <c r="A437" s="36">
        <v>1985</v>
      </c>
      <c r="B437" s="36">
        <v>12</v>
      </c>
      <c r="C437" s="35">
        <f t="shared" si="32"/>
        <v>1985.9166666666667</v>
      </c>
      <c r="D437" s="37">
        <v>17.269354838709678</v>
      </c>
      <c r="E437" s="36">
        <v>27.799999999999997</v>
      </c>
      <c r="F437" s="36">
        <v>217.79999999999998</v>
      </c>
      <c r="G437" s="35">
        <f t="shared" si="30"/>
        <v>0.43524487343838936</v>
      </c>
      <c r="H437" s="35">
        <f t="shared" si="33"/>
        <v>0.12764003673094582</v>
      </c>
      <c r="I437" s="35">
        <f t="shared" si="31"/>
        <v>0.32771227164372668</v>
      </c>
    </row>
    <row r="438" spans="1:9" x14ac:dyDescent="0.25">
      <c r="A438" s="36">
        <v>1986</v>
      </c>
      <c r="B438" s="36">
        <v>1</v>
      </c>
      <c r="C438" s="35">
        <f t="shared" si="32"/>
        <v>1986</v>
      </c>
      <c r="D438" s="37">
        <v>19.691935483870971</v>
      </c>
      <c r="E438" s="36">
        <v>4.8</v>
      </c>
      <c r="F438" s="36">
        <v>299.8</v>
      </c>
      <c r="G438" s="35">
        <f t="shared" si="30"/>
        <v>0.54198546462574482</v>
      </c>
      <c r="H438" s="35">
        <f t="shared" si="33"/>
        <v>1.6010673782521679E-2</v>
      </c>
      <c r="I438" s="35">
        <f t="shared" si="31"/>
        <v>0.22773287457370958</v>
      </c>
    </row>
    <row r="439" spans="1:9" x14ac:dyDescent="0.25">
      <c r="A439" s="36">
        <v>1986</v>
      </c>
      <c r="B439" s="36">
        <v>2</v>
      </c>
      <c r="C439" s="35">
        <f t="shared" si="32"/>
        <v>1986.0833333333333</v>
      </c>
      <c r="D439" s="37">
        <v>19.803571428571427</v>
      </c>
      <c r="E439" s="36">
        <v>4.4000000000000004</v>
      </c>
      <c r="F439" s="36">
        <v>225.99999999999994</v>
      </c>
      <c r="G439" s="35">
        <f t="shared" si="30"/>
        <v>0.54700673324549598</v>
      </c>
      <c r="H439" s="35">
        <f t="shared" si="33"/>
        <v>1.9469026548672573E-2</v>
      </c>
      <c r="I439" s="35">
        <f t="shared" si="31"/>
        <v>0.23092057232359622</v>
      </c>
    </row>
    <row r="440" spans="1:9" x14ac:dyDescent="0.25">
      <c r="A440" s="36">
        <v>1986</v>
      </c>
      <c r="B440" s="36">
        <v>3</v>
      </c>
      <c r="C440" s="35">
        <f t="shared" si="32"/>
        <v>1986.1666666666667</v>
      </c>
      <c r="D440" s="37">
        <v>21.135483870967747</v>
      </c>
      <c r="E440" s="36">
        <v>0.2</v>
      </c>
      <c r="F440" s="36">
        <v>266.60000000000002</v>
      </c>
      <c r="G440" s="35">
        <f t="shared" si="30"/>
        <v>0.6070561190698528</v>
      </c>
      <c r="H440" s="35">
        <f t="shared" si="33"/>
        <v>7.501875468867217E-4</v>
      </c>
      <c r="I440" s="35">
        <f t="shared" si="31"/>
        <v>0.21359776367572766</v>
      </c>
    </row>
    <row r="441" spans="1:9" x14ac:dyDescent="0.25">
      <c r="A441" s="36">
        <v>1986</v>
      </c>
      <c r="B441" s="36">
        <v>4</v>
      </c>
      <c r="C441" s="35">
        <f t="shared" si="32"/>
        <v>1986.25</v>
      </c>
      <c r="D441" s="37">
        <v>14.944999999999997</v>
      </c>
      <c r="E441" s="36">
        <v>31.2</v>
      </c>
      <c r="F441" s="36">
        <v>135.20000000000002</v>
      </c>
      <c r="G441" s="35">
        <f t="shared" si="30"/>
        <v>0.34031196407521891</v>
      </c>
      <c r="H441" s="35">
        <f t="shared" si="33"/>
        <v>0.23076923076923073</v>
      </c>
      <c r="I441" s="35">
        <f t="shared" si="31"/>
        <v>0.4147343195266272</v>
      </c>
    </row>
    <row r="442" spans="1:9" x14ac:dyDescent="0.25">
      <c r="A442" s="36">
        <v>1986</v>
      </c>
      <c r="B442" s="36">
        <v>5</v>
      </c>
      <c r="C442" s="35">
        <f t="shared" si="32"/>
        <v>1986.3333333333333</v>
      </c>
      <c r="D442" s="37">
        <v>12.520967741935484</v>
      </c>
      <c r="E442" s="36">
        <v>39.800000000000011</v>
      </c>
      <c r="F442" s="36">
        <v>63.399999999999991</v>
      </c>
      <c r="G442" s="35">
        <f t="shared" si="30"/>
        <v>0.25326589564298163</v>
      </c>
      <c r="H442" s="35">
        <f t="shared" si="33"/>
        <v>0.62776025236593092</v>
      </c>
      <c r="I442" s="35">
        <f t="shared" si="31"/>
        <v>0.7018131506931109</v>
      </c>
    </row>
    <row r="443" spans="1:9" x14ac:dyDescent="0.25">
      <c r="A443" s="36">
        <v>1986</v>
      </c>
      <c r="B443" s="36">
        <v>6</v>
      </c>
      <c r="C443" s="35">
        <f t="shared" si="32"/>
        <v>1986.4166666666667</v>
      </c>
      <c r="D443" s="37">
        <v>8.99</v>
      </c>
      <c r="E443" s="36">
        <v>23.599999999999998</v>
      </c>
      <c r="F443" s="36">
        <v>31.900000000000006</v>
      </c>
      <c r="G443" s="35">
        <f t="shared" si="30"/>
        <v>0.15288142835147167</v>
      </c>
      <c r="H443" s="35">
        <f t="shared" si="33"/>
        <v>0.73981191222570508</v>
      </c>
      <c r="I443" s="35">
        <f t="shared" si="31"/>
        <v>0.769078304065408</v>
      </c>
    </row>
    <row r="444" spans="1:9" x14ac:dyDescent="0.25">
      <c r="A444" s="36">
        <v>1986</v>
      </c>
      <c r="B444" s="36">
        <v>7</v>
      </c>
      <c r="C444" s="35">
        <f t="shared" si="32"/>
        <v>1986.5</v>
      </c>
      <c r="D444" s="37">
        <v>8.370967741935484</v>
      </c>
      <c r="E444" s="36">
        <v>92.600000000000037</v>
      </c>
      <c r="F444" s="36">
        <v>42</v>
      </c>
      <c r="G444" s="35">
        <f t="shared" si="30"/>
        <v>0.13861945674597045</v>
      </c>
      <c r="H444" s="35">
        <f t="shared" si="33"/>
        <v>1.25</v>
      </c>
      <c r="I444" s="35">
        <f t="shared" si="31"/>
        <v>0.99874375000000026</v>
      </c>
    </row>
    <row r="445" spans="1:9" x14ac:dyDescent="0.25">
      <c r="A445" s="36">
        <v>1986</v>
      </c>
      <c r="B445" s="36">
        <v>8</v>
      </c>
      <c r="C445" s="35">
        <f t="shared" si="32"/>
        <v>1986.5833333333333</v>
      </c>
      <c r="D445" s="37">
        <v>9.2419354838709697</v>
      </c>
      <c r="E445" s="36">
        <v>90</v>
      </c>
      <c r="F445" s="36">
        <v>63.300000000000011</v>
      </c>
      <c r="G445" s="35">
        <f t="shared" si="30"/>
        <v>0.15896726451715112</v>
      </c>
      <c r="H445" s="35">
        <f t="shared" si="33"/>
        <v>1.25</v>
      </c>
      <c r="I445" s="35">
        <f t="shared" si="31"/>
        <v>0.99874375000000026</v>
      </c>
    </row>
    <row r="446" spans="1:9" x14ac:dyDescent="0.25">
      <c r="A446" s="36">
        <v>1986</v>
      </c>
      <c r="B446" s="36">
        <v>9</v>
      </c>
      <c r="C446" s="35">
        <f t="shared" si="32"/>
        <v>1986.6666666666667</v>
      </c>
      <c r="D446" s="37">
        <v>11.221666666666666</v>
      </c>
      <c r="E446" s="36">
        <v>71.800000000000026</v>
      </c>
      <c r="F446" s="36">
        <v>85.000000000000014</v>
      </c>
      <c r="G446" s="35">
        <f t="shared" si="30"/>
        <v>0.21255047088754783</v>
      </c>
      <c r="H446" s="35">
        <f t="shared" si="33"/>
        <v>0.84470588235294131</v>
      </c>
      <c r="I446" s="35">
        <f t="shared" si="31"/>
        <v>0.82655556927335638</v>
      </c>
    </row>
    <row r="447" spans="1:9" x14ac:dyDescent="0.25">
      <c r="A447" s="36">
        <v>1986</v>
      </c>
      <c r="B447" s="36">
        <v>10</v>
      </c>
      <c r="C447" s="35">
        <f t="shared" si="32"/>
        <v>1986.75</v>
      </c>
      <c r="D447" s="37">
        <v>12.409677419354843</v>
      </c>
      <c r="E447" s="36">
        <v>78.800000000000011</v>
      </c>
      <c r="F447" s="36">
        <v>147.60000000000002</v>
      </c>
      <c r="G447" s="35">
        <f t="shared" si="30"/>
        <v>0.24960935347722168</v>
      </c>
      <c r="H447" s="35">
        <f t="shared" si="33"/>
        <v>0.53387533875338755</v>
      </c>
      <c r="I447" s="35">
        <f t="shared" si="31"/>
        <v>0.64078820734277808</v>
      </c>
    </row>
    <row r="448" spans="1:9" x14ac:dyDescent="0.25">
      <c r="A448" s="36">
        <v>1986</v>
      </c>
      <c r="B448" s="36">
        <v>11</v>
      </c>
      <c r="C448" s="35">
        <f t="shared" si="32"/>
        <v>1986.8333333333333</v>
      </c>
      <c r="D448" s="37">
        <v>16.616666666666667</v>
      </c>
      <c r="E448" s="36">
        <v>14.4</v>
      </c>
      <c r="F448" s="36">
        <v>222.80000000000004</v>
      </c>
      <c r="G448" s="35">
        <f t="shared" si="30"/>
        <v>0.40764942455146697</v>
      </c>
      <c r="H448" s="35">
        <f t="shared" si="33"/>
        <v>6.4631956912028721E-2</v>
      </c>
      <c r="I448" s="35">
        <f t="shared" si="31"/>
        <v>0.27201912947342294</v>
      </c>
    </row>
    <row r="449" spans="1:9" x14ac:dyDescent="0.25">
      <c r="A449" s="36">
        <v>1986</v>
      </c>
      <c r="B449" s="36">
        <v>12</v>
      </c>
      <c r="C449" s="35">
        <f t="shared" si="32"/>
        <v>1986.9166666666667</v>
      </c>
      <c r="D449" s="37">
        <v>18.256451612903223</v>
      </c>
      <c r="E449" s="36">
        <v>29.200000000000003</v>
      </c>
      <c r="F449" s="36">
        <v>244.60000000000005</v>
      </c>
      <c r="G449" s="35">
        <f t="shared" si="30"/>
        <v>0.47806850227932113</v>
      </c>
      <c r="H449" s="35">
        <f t="shared" si="33"/>
        <v>0.11937857726901062</v>
      </c>
      <c r="I449" s="35">
        <f t="shared" si="31"/>
        <v>0.32051906508465106</v>
      </c>
    </row>
    <row r="450" spans="1:9" x14ac:dyDescent="0.25">
      <c r="A450" s="36">
        <v>1987</v>
      </c>
      <c r="B450" s="36">
        <v>1</v>
      </c>
      <c r="C450" s="35">
        <f t="shared" si="32"/>
        <v>1987</v>
      </c>
      <c r="D450" s="37">
        <v>18.783870967741933</v>
      </c>
      <c r="E450" s="36">
        <v>37.200000000000003</v>
      </c>
      <c r="F450" s="36">
        <v>249.19999999999996</v>
      </c>
      <c r="G450" s="35">
        <f t="shared" si="30"/>
        <v>0.501376822417541</v>
      </c>
      <c r="H450" s="35">
        <f t="shared" si="33"/>
        <v>0.14927768860353133</v>
      </c>
      <c r="I450" s="35">
        <f t="shared" si="31"/>
        <v>0.34639594593550083</v>
      </c>
    </row>
    <row r="451" spans="1:9" x14ac:dyDescent="0.25">
      <c r="A451" s="36">
        <v>1987</v>
      </c>
      <c r="B451" s="36">
        <v>2</v>
      </c>
      <c r="C451" s="35">
        <f t="shared" si="32"/>
        <v>1987.0833333333333</v>
      </c>
      <c r="D451" s="37">
        <v>20.808928571428567</v>
      </c>
      <c r="E451" s="36">
        <v>13.4</v>
      </c>
      <c r="F451" s="36">
        <v>235.80000000000007</v>
      </c>
      <c r="G451" s="35">
        <f t="shared" si="30"/>
        <v>0.59233815103780707</v>
      </c>
      <c r="H451" s="35">
        <f t="shared" si="33"/>
        <v>5.68278201865988E-2</v>
      </c>
      <c r="I451" s="35">
        <f t="shared" si="31"/>
        <v>0.26498766662278306</v>
      </c>
    </row>
    <row r="452" spans="1:9" x14ac:dyDescent="0.25">
      <c r="A452" s="36">
        <v>1987</v>
      </c>
      <c r="B452" s="36">
        <v>3</v>
      </c>
      <c r="C452" s="35">
        <f t="shared" si="32"/>
        <v>1987.1666666666667</v>
      </c>
      <c r="D452" s="37">
        <v>17.159677419354839</v>
      </c>
      <c r="E452" s="36">
        <v>22.799999999999997</v>
      </c>
      <c r="F452" s="36">
        <v>195.30000000000004</v>
      </c>
      <c r="G452" s="35">
        <f t="shared" si="30"/>
        <v>0.43056368530931544</v>
      </c>
      <c r="H452" s="35">
        <f t="shared" si="33"/>
        <v>0.11674347158218122</v>
      </c>
      <c r="I452" s="35">
        <f t="shared" si="31"/>
        <v>0.31821776470560476</v>
      </c>
    </row>
    <row r="453" spans="1:9" x14ac:dyDescent="0.25">
      <c r="A453" s="36">
        <v>1987</v>
      </c>
      <c r="B453" s="36">
        <v>4</v>
      </c>
      <c r="C453" s="35">
        <f t="shared" si="32"/>
        <v>1987.25</v>
      </c>
      <c r="D453" s="37">
        <v>16.151666666666664</v>
      </c>
      <c r="E453" s="36">
        <v>23.8</v>
      </c>
      <c r="F453" s="36">
        <v>132.29999999999995</v>
      </c>
      <c r="G453" s="35">
        <f t="shared" si="30"/>
        <v>0.38840356191977432</v>
      </c>
      <c r="H453" s="35">
        <f t="shared" si="33"/>
        <v>0.17989417989417997</v>
      </c>
      <c r="I453" s="35">
        <f t="shared" si="31"/>
        <v>0.37244662523445599</v>
      </c>
    </row>
    <row r="454" spans="1:9" x14ac:dyDescent="0.25">
      <c r="A454" s="36">
        <v>1987</v>
      </c>
      <c r="B454" s="36">
        <v>5</v>
      </c>
      <c r="C454" s="35">
        <f t="shared" si="32"/>
        <v>1987.3333333333333</v>
      </c>
      <c r="D454" s="37">
        <v>12.31774193548387</v>
      </c>
      <c r="E454" s="36">
        <v>106.80000000000001</v>
      </c>
      <c r="F454" s="36">
        <v>70.8</v>
      </c>
      <c r="G454" s="35">
        <f t="shared" ref="G454:G517" si="34">IF(D454&gt;tmax,0,((tmax-D454)/(tmax-topt))^ta*EXP((ta/tb)*(1-((tmax-D454)/(tmax-topt))^tb)))</f>
        <v>0.2466123416035817</v>
      </c>
      <c r="H454" s="35">
        <f t="shared" si="33"/>
        <v>1.25</v>
      </c>
      <c r="I454" s="35">
        <f t="shared" ref="I454:I517" si="35">wfacpar1+(wfacpar2*H454)-(wfacpar3*H454^2)</f>
        <v>0.99874375000000026</v>
      </c>
    </row>
    <row r="455" spans="1:9" x14ac:dyDescent="0.25">
      <c r="A455" s="36">
        <v>1987</v>
      </c>
      <c r="B455" s="36">
        <v>6</v>
      </c>
      <c r="C455" s="35">
        <f t="shared" ref="C455:C518" si="36">A455+((B455-1)/12)</f>
        <v>1987.4166666666667</v>
      </c>
      <c r="D455" s="37">
        <v>10.285</v>
      </c>
      <c r="E455" s="36">
        <v>64</v>
      </c>
      <c r="F455" s="36">
        <v>34.999999999999993</v>
      </c>
      <c r="G455" s="35">
        <f t="shared" si="34"/>
        <v>0.18591991704461405</v>
      </c>
      <c r="H455" s="35">
        <f t="shared" ref="H455:H518" si="37">MIN(1.25,E455/F455)</f>
        <v>1.25</v>
      </c>
      <c r="I455" s="35">
        <f t="shared" si="35"/>
        <v>0.99874375000000026</v>
      </c>
    </row>
    <row r="456" spans="1:9" x14ac:dyDescent="0.25">
      <c r="A456" s="36">
        <v>1987</v>
      </c>
      <c r="B456" s="36">
        <v>7</v>
      </c>
      <c r="C456" s="35">
        <f t="shared" si="36"/>
        <v>1987.5</v>
      </c>
      <c r="D456" s="37">
        <v>8.3887096774193548</v>
      </c>
      <c r="E456" s="36">
        <v>65.000000000000014</v>
      </c>
      <c r="F456" s="36">
        <v>37.1</v>
      </c>
      <c r="G456" s="35">
        <f t="shared" si="34"/>
        <v>0.13901464263331889</v>
      </c>
      <c r="H456" s="35">
        <f t="shared" si="37"/>
        <v>1.25</v>
      </c>
      <c r="I456" s="35">
        <f t="shared" si="35"/>
        <v>0.99874375000000026</v>
      </c>
    </row>
    <row r="457" spans="1:9" x14ac:dyDescent="0.25">
      <c r="A457" s="36">
        <v>1987</v>
      </c>
      <c r="B457" s="36">
        <v>8</v>
      </c>
      <c r="C457" s="35">
        <f t="shared" si="36"/>
        <v>1987.5833333333333</v>
      </c>
      <c r="D457" s="37">
        <v>9.7193548387096804</v>
      </c>
      <c r="E457" s="36">
        <v>33</v>
      </c>
      <c r="F457" s="36">
        <v>55.399999999999991</v>
      </c>
      <c r="G457" s="35">
        <f t="shared" si="34"/>
        <v>0.17095131488010185</v>
      </c>
      <c r="H457" s="35">
        <f t="shared" si="37"/>
        <v>0.59566787003610122</v>
      </c>
      <c r="I457" s="35">
        <f t="shared" si="35"/>
        <v>0.68143170248537066</v>
      </c>
    </row>
    <row r="458" spans="1:9" x14ac:dyDescent="0.25">
      <c r="A458" s="36">
        <v>1987</v>
      </c>
      <c r="B458" s="36">
        <v>9</v>
      </c>
      <c r="C458" s="35">
        <f t="shared" si="36"/>
        <v>1987.6666666666667</v>
      </c>
      <c r="D458" s="37">
        <v>11.885</v>
      </c>
      <c r="E458" s="36">
        <v>17.8</v>
      </c>
      <c r="F458" s="36">
        <v>94</v>
      </c>
      <c r="G458" s="35">
        <f t="shared" si="34"/>
        <v>0.23279450517389422</v>
      </c>
      <c r="H458" s="35">
        <f t="shared" si="37"/>
        <v>0.18936170212765957</v>
      </c>
      <c r="I458" s="35">
        <f t="shared" si="35"/>
        <v>0.38041069126301497</v>
      </c>
    </row>
    <row r="459" spans="1:9" x14ac:dyDescent="0.25">
      <c r="A459" s="36">
        <v>1987</v>
      </c>
      <c r="B459" s="36">
        <v>10</v>
      </c>
      <c r="C459" s="35">
        <f t="shared" si="36"/>
        <v>1987.75</v>
      </c>
      <c r="D459" s="37">
        <v>13.838709677419354</v>
      </c>
      <c r="E459" s="36">
        <v>78.800000000000011</v>
      </c>
      <c r="F459" s="36">
        <v>157.99999999999997</v>
      </c>
      <c r="G459" s="35">
        <f t="shared" si="34"/>
        <v>0.2988839280487095</v>
      </c>
      <c r="H459" s="35">
        <f t="shared" si="37"/>
        <v>0.49873417721519003</v>
      </c>
      <c r="I459" s="35">
        <f t="shared" si="35"/>
        <v>0.61685246146450901</v>
      </c>
    </row>
    <row r="460" spans="1:9" x14ac:dyDescent="0.25">
      <c r="A460" s="36">
        <v>1987</v>
      </c>
      <c r="B460" s="36">
        <v>11</v>
      </c>
      <c r="C460" s="35">
        <f t="shared" si="36"/>
        <v>1987.8333333333333</v>
      </c>
      <c r="D460" s="37">
        <v>17.541666666666668</v>
      </c>
      <c r="E460" s="36">
        <v>8.1999999999999993</v>
      </c>
      <c r="F460" s="36">
        <v>212.39999999999992</v>
      </c>
      <c r="G460" s="35">
        <f t="shared" si="34"/>
        <v>0.44693876490043322</v>
      </c>
      <c r="H460" s="35">
        <f t="shared" si="37"/>
        <v>3.8606403013182689E-2</v>
      </c>
      <c r="I460" s="35">
        <f t="shared" si="35"/>
        <v>0.24845589008763624</v>
      </c>
    </row>
    <row r="461" spans="1:9" x14ac:dyDescent="0.25">
      <c r="A461" s="36">
        <v>1987</v>
      </c>
      <c r="B461" s="36">
        <v>12</v>
      </c>
      <c r="C461" s="35">
        <f t="shared" si="36"/>
        <v>1987.9166666666667</v>
      </c>
      <c r="D461" s="37">
        <v>19.903225806451616</v>
      </c>
      <c r="E461" s="36">
        <v>21.2</v>
      </c>
      <c r="F461" s="36">
        <v>264.60000000000002</v>
      </c>
      <c r="G461" s="35">
        <f t="shared" si="34"/>
        <v>0.55149265573585526</v>
      </c>
      <c r="H461" s="35">
        <f t="shared" si="37"/>
        <v>8.0120937263794392E-2</v>
      </c>
      <c r="I461" s="35">
        <f t="shared" si="35"/>
        <v>0.28588751526141659</v>
      </c>
    </row>
    <row r="462" spans="1:9" x14ac:dyDescent="0.25">
      <c r="A462" s="36">
        <v>1988</v>
      </c>
      <c r="B462" s="36">
        <v>1</v>
      </c>
      <c r="C462" s="35">
        <f t="shared" si="36"/>
        <v>1988</v>
      </c>
      <c r="D462" s="37">
        <v>22.254838709677422</v>
      </c>
      <c r="E462" s="36">
        <v>15.8</v>
      </c>
      <c r="F462" s="36">
        <v>298.70000000000005</v>
      </c>
      <c r="G462" s="35">
        <f t="shared" si="34"/>
        <v>0.65716081213797939</v>
      </c>
      <c r="H462" s="35">
        <f t="shared" si="37"/>
        <v>5.289588215600937E-2</v>
      </c>
      <c r="I462" s="35">
        <f t="shared" si="35"/>
        <v>0.26143388795930678</v>
      </c>
    </row>
    <row r="463" spans="1:9" x14ac:dyDescent="0.25">
      <c r="A463" s="36">
        <v>1988</v>
      </c>
      <c r="B463" s="36">
        <v>2</v>
      </c>
      <c r="C463" s="35">
        <f t="shared" si="36"/>
        <v>1988.0833333333333</v>
      </c>
      <c r="D463" s="37">
        <v>19.722413793103453</v>
      </c>
      <c r="E463" s="36">
        <v>21.2</v>
      </c>
      <c r="F463" s="36">
        <v>230.60000000000002</v>
      </c>
      <c r="G463" s="35">
        <f t="shared" si="34"/>
        <v>0.54335589339505397</v>
      </c>
      <c r="H463" s="35">
        <f t="shared" si="37"/>
        <v>9.1934084995663468E-2</v>
      </c>
      <c r="I463" s="35">
        <f t="shared" si="35"/>
        <v>0.29638684159652895</v>
      </c>
    </row>
    <row r="464" spans="1:9" x14ac:dyDescent="0.25">
      <c r="A464" s="36">
        <v>1988</v>
      </c>
      <c r="B464" s="36">
        <v>3</v>
      </c>
      <c r="C464" s="35">
        <f t="shared" si="36"/>
        <v>1988.1666666666667</v>
      </c>
      <c r="D464" s="37">
        <v>20.335483870967749</v>
      </c>
      <c r="E464" s="36">
        <v>15.2</v>
      </c>
      <c r="F464" s="36">
        <v>228.40000000000003</v>
      </c>
      <c r="G464" s="35">
        <f t="shared" si="34"/>
        <v>0.57097825476285935</v>
      </c>
      <c r="H464" s="35">
        <f t="shared" si="37"/>
        <v>6.6549912434325731E-2</v>
      </c>
      <c r="I464" s="35">
        <f t="shared" si="35"/>
        <v>0.27374269217675073</v>
      </c>
    </row>
    <row r="465" spans="1:9" x14ac:dyDescent="0.25">
      <c r="A465" s="36">
        <v>1988</v>
      </c>
      <c r="B465" s="36">
        <v>4</v>
      </c>
      <c r="C465" s="35">
        <f t="shared" si="36"/>
        <v>1988.25</v>
      </c>
      <c r="D465" s="37">
        <v>15.346666666666666</v>
      </c>
      <c r="E465" s="36">
        <v>17.799999999999997</v>
      </c>
      <c r="F465" s="36">
        <v>119.60000000000002</v>
      </c>
      <c r="G465" s="35">
        <f t="shared" si="34"/>
        <v>0.35600403234254829</v>
      </c>
      <c r="H465" s="35">
        <f t="shared" si="37"/>
        <v>0.14882943143812705</v>
      </c>
      <c r="I465" s="35">
        <f t="shared" si="35"/>
        <v>0.34601117688840166</v>
      </c>
    </row>
    <row r="466" spans="1:9" x14ac:dyDescent="0.25">
      <c r="A466" s="36">
        <v>1988</v>
      </c>
      <c r="B466" s="36">
        <v>5</v>
      </c>
      <c r="C466" s="35">
        <f t="shared" si="36"/>
        <v>1988.3333333333333</v>
      </c>
      <c r="D466" s="37">
        <v>13.612903225806452</v>
      </c>
      <c r="E466" s="36">
        <v>120.8</v>
      </c>
      <c r="F466" s="36">
        <v>57.800000000000004</v>
      </c>
      <c r="G466" s="35">
        <f t="shared" si="34"/>
        <v>0.29076960032857968</v>
      </c>
      <c r="H466" s="35">
        <f t="shared" si="37"/>
        <v>1.25</v>
      </c>
      <c r="I466" s="35">
        <f t="shared" si="35"/>
        <v>0.99874375000000026</v>
      </c>
    </row>
    <row r="467" spans="1:9" x14ac:dyDescent="0.25">
      <c r="A467" s="36">
        <v>1988</v>
      </c>
      <c r="B467" s="36">
        <v>6</v>
      </c>
      <c r="C467" s="35">
        <f t="shared" si="36"/>
        <v>1988.4166666666667</v>
      </c>
      <c r="D467" s="37">
        <v>10.590000000000005</v>
      </c>
      <c r="E467" s="36">
        <v>103.99999999999999</v>
      </c>
      <c r="F467" s="36">
        <v>45.8</v>
      </c>
      <c r="G467" s="35">
        <f t="shared" si="34"/>
        <v>0.19433900269996307</v>
      </c>
      <c r="H467" s="35">
        <f t="shared" si="37"/>
        <v>1.25</v>
      </c>
      <c r="I467" s="35">
        <f t="shared" si="35"/>
        <v>0.99874375000000026</v>
      </c>
    </row>
    <row r="468" spans="1:9" x14ac:dyDescent="0.25">
      <c r="A468" s="36">
        <v>1988</v>
      </c>
      <c r="B468" s="36">
        <v>7</v>
      </c>
      <c r="C468" s="35">
        <f t="shared" si="36"/>
        <v>1988.5</v>
      </c>
      <c r="D468" s="37">
        <v>9.7709677419354826</v>
      </c>
      <c r="E468" s="36">
        <v>54.4</v>
      </c>
      <c r="F468" s="36">
        <v>49.599999999999994</v>
      </c>
      <c r="G468" s="35">
        <f t="shared" si="34"/>
        <v>0.17228244434248796</v>
      </c>
      <c r="H468" s="35">
        <f t="shared" si="37"/>
        <v>1.0967741935483872</v>
      </c>
      <c r="I468" s="35">
        <f t="shared" si="35"/>
        <v>0.94296597294484941</v>
      </c>
    </row>
    <row r="469" spans="1:9" x14ac:dyDescent="0.25">
      <c r="A469" s="36">
        <v>1988</v>
      </c>
      <c r="B469" s="36">
        <v>8</v>
      </c>
      <c r="C469" s="35">
        <f t="shared" si="36"/>
        <v>1988.5833333333333</v>
      </c>
      <c r="D469" s="37">
        <v>10.001612903225807</v>
      </c>
      <c r="E469" s="36">
        <v>26.800000000000004</v>
      </c>
      <c r="F469" s="36">
        <v>66.999999999999986</v>
      </c>
      <c r="G469" s="35">
        <f t="shared" si="34"/>
        <v>0.17831599525789743</v>
      </c>
      <c r="H469" s="35">
        <f t="shared" si="37"/>
        <v>0.40000000000000013</v>
      </c>
      <c r="I469" s="35">
        <f t="shared" si="35"/>
        <v>0.54641200000000012</v>
      </c>
    </row>
    <row r="470" spans="1:9" x14ac:dyDescent="0.25">
      <c r="A470" s="36">
        <v>1988</v>
      </c>
      <c r="B470" s="36">
        <v>9</v>
      </c>
      <c r="C470" s="35">
        <f t="shared" si="36"/>
        <v>1988.6666666666667</v>
      </c>
      <c r="D470" s="37">
        <v>12.905000000000003</v>
      </c>
      <c r="E470" s="36">
        <v>74.199999999999989</v>
      </c>
      <c r="F470" s="36">
        <v>118.4</v>
      </c>
      <c r="G470" s="35">
        <f t="shared" si="34"/>
        <v>0.26612200171861344</v>
      </c>
      <c r="H470" s="35">
        <f t="shared" si="37"/>
        <v>0.62668918918918903</v>
      </c>
      <c r="I470" s="35">
        <f t="shared" si="35"/>
        <v>0.70114094999771726</v>
      </c>
    </row>
    <row r="471" spans="1:9" x14ac:dyDescent="0.25">
      <c r="A471" s="36">
        <v>1988</v>
      </c>
      <c r="B471" s="36">
        <v>10</v>
      </c>
      <c r="C471" s="35">
        <f t="shared" si="36"/>
        <v>1988.75</v>
      </c>
      <c r="D471" s="37">
        <v>15.680645161290323</v>
      </c>
      <c r="E471" s="36">
        <v>22.600000000000005</v>
      </c>
      <c r="F471" s="36">
        <v>202.80000000000007</v>
      </c>
      <c r="G471" s="35">
        <f t="shared" si="34"/>
        <v>0.36929733886549743</v>
      </c>
      <c r="H471" s="35">
        <f t="shared" si="37"/>
        <v>0.11143984220907296</v>
      </c>
      <c r="I471" s="35">
        <f t="shared" si="35"/>
        <v>0.31357581949355956</v>
      </c>
    </row>
    <row r="472" spans="1:9" x14ac:dyDescent="0.25">
      <c r="A472" s="36">
        <v>1988</v>
      </c>
      <c r="B472" s="36">
        <v>11</v>
      </c>
      <c r="C472" s="35">
        <f t="shared" si="36"/>
        <v>1988.8333333333333</v>
      </c>
      <c r="D472" s="37">
        <v>15.738333333333335</v>
      </c>
      <c r="E472" s="36">
        <v>46.999999999999993</v>
      </c>
      <c r="F472" s="36">
        <v>189.6</v>
      </c>
      <c r="G472" s="35">
        <f t="shared" si="34"/>
        <v>0.37161528274404393</v>
      </c>
      <c r="H472" s="35">
        <f t="shared" si="37"/>
        <v>0.24789029535864976</v>
      </c>
      <c r="I472" s="35">
        <f t="shared" si="35"/>
        <v>0.42868455364613933</v>
      </c>
    </row>
    <row r="473" spans="1:9" x14ac:dyDescent="0.25">
      <c r="A473" s="36">
        <v>1988</v>
      </c>
      <c r="B473" s="36">
        <v>12</v>
      </c>
      <c r="C473" s="35">
        <f t="shared" si="36"/>
        <v>1988.9166666666667</v>
      </c>
      <c r="D473" s="37">
        <v>20.824193548387104</v>
      </c>
      <c r="E473" s="36">
        <v>33.599999999999994</v>
      </c>
      <c r="F473" s="36">
        <v>248.39999999999998</v>
      </c>
      <c r="G473" s="35">
        <f t="shared" si="34"/>
        <v>0.59302660657895911</v>
      </c>
      <c r="H473" s="35">
        <f t="shared" si="37"/>
        <v>0.13526570048309178</v>
      </c>
      <c r="I473" s="35">
        <f t="shared" si="35"/>
        <v>0.33432266097225138</v>
      </c>
    </row>
    <row r="474" spans="1:9" x14ac:dyDescent="0.25">
      <c r="A474" s="36">
        <v>1989</v>
      </c>
      <c r="B474" s="36">
        <v>1</v>
      </c>
      <c r="C474" s="35">
        <f t="shared" si="36"/>
        <v>1989</v>
      </c>
      <c r="D474" s="37">
        <v>20.877419354838704</v>
      </c>
      <c r="E474" s="36">
        <v>1.6</v>
      </c>
      <c r="F474" s="36">
        <v>299.39999999999992</v>
      </c>
      <c r="G474" s="35">
        <f t="shared" si="34"/>
        <v>0.59542683334096214</v>
      </c>
      <c r="H474" s="35">
        <f t="shared" si="37"/>
        <v>5.3440213760855056E-3</v>
      </c>
      <c r="I474" s="35">
        <f t="shared" si="35"/>
        <v>0.21786465190456619</v>
      </c>
    </row>
    <row r="475" spans="1:9" x14ac:dyDescent="0.25">
      <c r="A475" s="36">
        <v>1989</v>
      </c>
      <c r="B475" s="36">
        <v>2</v>
      </c>
      <c r="C475" s="35">
        <f t="shared" si="36"/>
        <v>1989.0833333333333</v>
      </c>
      <c r="D475" s="37">
        <v>21.526785714285719</v>
      </c>
      <c r="E475" s="36">
        <v>0.8</v>
      </c>
      <c r="F475" s="36">
        <v>267.3</v>
      </c>
      <c r="G475" s="35">
        <f t="shared" si="34"/>
        <v>0.6246491522668326</v>
      </c>
      <c r="H475" s="35">
        <f t="shared" si="37"/>
        <v>2.9928918817807709E-3</v>
      </c>
      <c r="I475" s="35">
        <f t="shared" si="35"/>
        <v>0.21568212589656244</v>
      </c>
    </row>
    <row r="476" spans="1:9" x14ac:dyDescent="0.25">
      <c r="A476" s="36">
        <v>1989</v>
      </c>
      <c r="B476" s="36">
        <v>3</v>
      </c>
      <c r="C476" s="35">
        <f t="shared" si="36"/>
        <v>1989.1666666666667</v>
      </c>
      <c r="D476" s="37">
        <v>20.266129032258064</v>
      </c>
      <c r="E476" s="36">
        <v>30.4</v>
      </c>
      <c r="F476" s="36">
        <v>202.99999999999997</v>
      </c>
      <c r="G476" s="35">
        <f t="shared" si="34"/>
        <v>0.5678497202791204</v>
      </c>
      <c r="H476" s="35">
        <f t="shared" si="37"/>
        <v>0.14975369458128079</v>
      </c>
      <c r="I476" s="35">
        <f t="shared" si="35"/>
        <v>0.34680442747943407</v>
      </c>
    </row>
    <row r="477" spans="1:9" x14ac:dyDescent="0.25">
      <c r="A477" s="36">
        <v>1989</v>
      </c>
      <c r="B477" s="36">
        <v>4</v>
      </c>
      <c r="C477" s="35">
        <f t="shared" si="36"/>
        <v>1989.25</v>
      </c>
      <c r="D477" s="37">
        <v>15.823333333333334</v>
      </c>
      <c r="E477" s="36">
        <v>5.2</v>
      </c>
      <c r="F477" s="36">
        <v>117.19999999999997</v>
      </c>
      <c r="G477" s="35">
        <f t="shared" si="34"/>
        <v>0.37504205733260559</v>
      </c>
      <c r="H477" s="35">
        <f t="shared" si="37"/>
        <v>4.4368600682593864E-2</v>
      </c>
      <c r="I477" s="35">
        <f t="shared" si="35"/>
        <v>0.25370109261610507</v>
      </c>
    </row>
    <row r="478" spans="1:9" x14ac:dyDescent="0.25">
      <c r="A478" s="36">
        <v>1989</v>
      </c>
      <c r="B478" s="36">
        <v>5</v>
      </c>
      <c r="C478" s="35">
        <f t="shared" si="36"/>
        <v>1989.3333333333333</v>
      </c>
      <c r="D478" s="37">
        <v>12.587096774193547</v>
      </c>
      <c r="E478" s="36">
        <v>70.599999999999994</v>
      </c>
      <c r="F478" s="36">
        <v>63.2</v>
      </c>
      <c r="G478" s="35">
        <f t="shared" si="34"/>
        <v>0.25545339569317549</v>
      </c>
      <c r="H478" s="35">
        <f t="shared" si="37"/>
        <v>1.1170886075949367</v>
      </c>
      <c r="I478" s="35">
        <f t="shared" si="35"/>
        <v>0.95101240886877125</v>
      </c>
    </row>
    <row r="479" spans="1:9" x14ac:dyDescent="0.25">
      <c r="A479" s="36">
        <v>1989</v>
      </c>
      <c r="B479" s="36">
        <v>6</v>
      </c>
      <c r="C479" s="35">
        <f t="shared" si="36"/>
        <v>1989.4166666666667</v>
      </c>
      <c r="D479" s="37">
        <v>8.0016666666666687</v>
      </c>
      <c r="E479" s="36">
        <v>57.199999999999996</v>
      </c>
      <c r="F479" s="36">
        <v>37.199999999999996</v>
      </c>
      <c r="G479" s="35">
        <f t="shared" si="34"/>
        <v>0.13057347383232168</v>
      </c>
      <c r="H479" s="35">
        <f t="shared" si="37"/>
        <v>1.25</v>
      </c>
      <c r="I479" s="35">
        <f t="shared" si="35"/>
        <v>0.99874375000000026</v>
      </c>
    </row>
    <row r="480" spans="1:9" x14ac:dyDescent="0.25">
      <c r="A480" s="36">
        <v>1989</v>
      </c>
      <c r="B480" s="36">
        <v>7</v>
      </c>
      <c r="C480" s="35">
        <f t="shared" si="36"/>
        <v>1989.5</v>
      </c>
      <c r="D480" s="37">
        <v>8.0483870967741922</v>
      </c>
      <c r="E480" s="36">
        <v>69.2</v>
      </c>
      <c r="F480" s="36">
        <v>40.799999999999997</v>
      </c>
      <c r="G480" s="35">
        <f t="shared" si="34"/>
        <v>0.13157248800608379</v>
      </c>
      <c r="H480" s="35">
        <f t="shared" si="37"/>
        <v>1.25</v>
      </c>
      <c r="I480" s="35">
        <f t="shared" si="35"/>
        <v>0.99874375000000026</v>
      </c>
    </row>
    <row r="481" spans="1:9" x14ac:dyDescent="0.25">
      <c r="A481" s="36">
        <v>1989</v>
      </c>
      <c r="B481" s="36">
        <v>8</v>
      </c>
      <c r="C481" s="35">
        <f t="shared" si="36"/>
        <v>1989.5833333333333</v>
      </c>
      <c r="D481" s="37">
        <v>8.1483870967741936</v>
      </c>
      <c r="E481" s="36">
        <v>89.000000000000028</v>
      </c>
      <c r="F481" s="36">
        <v>54.79999999999999</v>
      </c>
      <c r="G481" s="35">
        <f t="shared" si="34"/>
        <v>0.13372910399397483</v>
      </c>
      <c r="H481" s="35">
        <f t="shared" si="37"/>
        <v>1.25</v>
      </c>
      <c r="I481" s="35">
        <f t="shared" si="35"/>
        <v>0.99874375000000026</v>
      </c>
    </row>
    <row r="482" spans="1:9" x14ac:dyDescent="0.25">
      <c r="A482" s="36">
        <v>1989</v>
      </c>
      <c r="B482" s="36">
        <v>9</v>
      </c>
      <c r="C482" s="35">
        <f t="shared" si="36"/>
        <v>1989.6666666666667</v>
      </c>
      <c r="D482" s="37">
        <v>11.431666666666668</v>
      </c>
      <c r="E482" s="36">
        <v>54.79999999999999</v>
      </c>
      <c r="F482" s="36">
        <v>100</v>
      </c>
      <c r="G482" s="35">
        <f t="shared" si="34"/>
        <v>0.21883584565225828</v>
      </c>
      <c r="H482" s="35">
        <f t="shared" si="37"/>
        <v>0.54799999999999993</v>
      </c>
      <c r="I482" s="35">
        <f t="shared" si="35"/>
        <v>0.6502410448</v>
      </c>
    </row>
    <row r="483" spans="1:9" x14ac:dyDescent="0.25">
      <c r="A483" s="36">
        <v>1989</v>
      </c>
      <c r="B483" s="36">
        <v>10</v>
      </c>
      <c r="C483" s="35">
        <f t="shared" si="36"/>
        <v>1989.75</v>
      </c>
      <c r="D483" s="37">
        <v>13.417741935483873</v>
      </c>
      <c r="E483" s="36">
        <v>40.599999999999994</v>
      </c>
      <c r="F483" s="36">
        <v>155.20000000000002</v>
      </c>
      <c r="G483" s="35">
        <f t="shared" si="34"/>
        <v>0.28385369465296983</v>
      </c>
      <c r="H483" s="35">
        <f t="shared" si="37"/>
        <v>0.26159793814432986</v>
      </c>
      <c r="I483" s="35">
        <f t="shared" si="35"/>
        <v>0.4397515628321288</v>
      </c>
    </row>
    <row r="484" spans="1:9" x14ac:dyDescent="0.25">
      <c r="A484" s="36">
        <v>1989</v>
      </c>
      <c r="B484" s="36">
        <v>11</v>
      </c>
      <c r="C484" s="35">
        <f t="shared" si="36"/>
        <v>1989.8333333333333</v>
      </c>
      <c r="D484" s="37">
        <v>18.145</v>
      </c>
      <c r="E484" s="36">
        <v>34.4</v>
      </c>
      <c r="F484" s="36">
        <v>175.8</v>
      </c>
      <c r="G484" s="35">
        <f t="shared" si="34"/>
        <v>0.47317701740161167</v>
      </c>
      <c r="H484" s="35">
        <f t="shared" si="37"/>
        <v>0.19567690557451647</v>
      </c>
      <c r="I484" s="35">
        <f t="shared" si="35"/>
        <v>0.38569898063913249</v>
      </c>
    </row>
    <row r="485" spans="1:9" x14ac:dyDescent="0.25">
      <c r="A485" s="36">
        <v>1989</v>
      </c>
      <c r="B485" s="36">
        <v>12</v>
      </c>
      <c r="C485" s="35">
        <f t="shared" si="36"/>
        <v>1989.9166666666667</v>
      </c>
      <c r="D485" s="37">
        <v>20.411290322580641</v>
      </c>
      <c r="E485" s="36">
        <v>38.200000000000003</v>
      </c>
      <c r="F485" s="36">
        <v>263.59999999999997</v>
      </c>
      <c r="G485" s="35">
        <f t="shared" si="34"/>
        <v>0.57439830121021562</v>
      </c>
      <c r="H485" s="35">
        <f t="shared" si="37"/>
        <v>0.14491654021244313</v>
      </c>
      <c r="I485" s="35">
        <f t="shared" si="35"/>
        <v>0.34264836344440586</v>
      </c>
    </row>
    <row r="486" spans="1:9" x14ac:dyDescent="0.25">
      <c r="A486" s="36">
        <v>1990</v>
      </c>
      <c r="B486" s="36">
        <v>1</v>
      </c>
      <c r="C486" s="35">
        <f t="shared" si="36"/>
        <v>1990</v>
      </c>
      <c r="D486" s="37">
        <v>21.656451612903226</v>
      </c>
      <c r="E486" s="36">
        <v>13.600000000000001</v>
      </c>
      <c r="F486" s="36">
        <v>272</v>
      </c>
      <c r="G486" s="35">
        <f t="shared" si="34"/>
        <v>0.63046391831554893</v>
      </c>
      <c r="H486" s="35">
        <f t="shared" si="37"/>
        <v>0.05</v>
      </c>
      <c r="I486" s="35">
        <f t="shared" si="35"/>
        <v>0.25881175000000001</v>
      </c>
    </row>
    <row r="487" spans="1:9" x14ac:dyDescent="0.25">
      <c r="A487" s="36">
        <v>1990</v>
      </c>
      <c r="B487" s="36">
        <v>2</v>
      </c>
      <c r="C487" s="35">
        <f t="shared" si="36"/>
        <v>1990.0833333333333</v>
      </c>
      <c r="D487" s="37">
        <v>19.869642857142857</v>
      </c>
      <c r="E487" s="36">
        <v>10</v>
      </c>
      <c r="F487" s="36">
        <v>203.8</v>
      </c>
      <c r="G487" s="35">
        <f t="shared" si="34"/>
        <v>0.54998057957144442</v>
      </c>
      <c r="H487" s="35">
        <f t="shared" si="37"/>
        <v>4.9067713444553483E-2</v>
      </c>
      <c r="I487" s="35">
        <f t="shared" si="35"/>
        <v>0.25796673016417221</v>
      </c>
    </row>
    <row r="488" spans="1:9" x14ac:dyDescent="0.25">
      <c r="A488" s="36">
        <v>1990</v>
      </c>
      <c r="B488" s="36">
        <v>3</v>
      </c>
      <c r="C488" s="35">
        <f t="shared" si="36"/>
        <v>1990.1666666666667</v>
      </c>
      <c r="D488" s="37">
        <v>20.393548387096772</v>
      </c>
      <c r="E488" s="36">
        <v>7.8</v>
      </c>
      <c r="F488" s="36">
        <v>231.39999999999998</v>
      </c>
      <c r="G488" s="35">
        <f t="shared" si="34"/>
        <v>0.57359782971979167</v>
      </c>
      <c r="H488" s="35">
        <f t="shared" si="37"/>
        <v>3.3707865168539332E-2</v>
      </c>
      <c r="I488" s="35">
        <f t="shared" si="35"/>
        <v>0.24398425703825274</v>
      </c>
    </row>
    <row r="489" spans="1:9" x14ac:dyDescent="0.25">
      <c r="A489" s="36">
        <v>1990</v>
      </c>
      <c r="B489" s="36">
        <v>4</v>
      </c>
      <c r="C489" s="35">
        <f t="shared" si="36"/>
        <v>1990.25</v>
      </c>
      <c r="D489" s="37">
        <v>15.828333333333335</v>
      </c>
      <c r="E489" s="36">
        <v>9.1999999999999993</v>
      </c>
      <c r="F489" s="36">
        <v>139.19999999999999</v>
      </c>
      <c r="G489" s="35">
        <f t="shared" si="34"/>
        <v>0.37524405306023906</v>
      </c>
      <c r="H489" s="35">
        <f t="shared" si="37"/>
        <v>6.6091954022988508E-2</v>
      </c>
      <c r="I489" s="35">
        <f t="shared" si="35"/>
        <v>0.2733313111045052</v>
      </c>
    </row>
    <row r="490" spans="1:9" x14ac:dyDescent="0.25">
      <c r="A490" s="36">
        <v>1990</v>
      </c>
      <c r="B490" s="36">
        <v>5</v>
      </c>
      <c r="C490" s="35">
        <f t="shared" si="36"/>
        <v>1990.3333333333333</v>
      </c>
      <c r="D490" s="37">
        <v>13.395161290322578</v>
      </c>
      <c r="E490" s="36">
        <v>14.199999999999998</v>
      </c>
      <c r="F490" s="36">
        <v>108</v>
      </c>
      <c r="G490" s="35">
        <f t="shared" si="34"/>
        <v>0.28305938341597453</v>
      </c>
      <c r="H490" s="35">
        <f t="shared" si="37"/>
        <v>0.13148148148148145</v>
      </c>
      <c r="I490" s="35">
        <f t="shared" si="35"/>
        <v>0.3310457774348422</v>
      </c>
    </row>
    <row r="491" spans="1:9" x14ac:dyDescent="0.25">
      <c r="A491" s="36">
        <v>1990</v>
      </c>
      <c r="B491" s="36">
        <v>6</v>
      </c>
      <c r="C491" s="35">
        <f t="shared" si="36"/>
        <v>1990.4166666666667</v>
      </c>
      <c r="D491" s="37">
        <v>9.5849999999999991</v>
      </c>
      <c r="E491" s="36">
        <v>60.6</v>
      </c>
      <c r="F491" s="36">
        <v>57.599999999999994</v>
      </c>
      <c r="G491" s="35">
        <f t="shared" si="34"/>
        <v>0.16751881168031177</v>
      </c>
      <c r="H491" s="35">
        <f t="shared" si="37"/>
        <v>1.0520833333333335</v>
      </c>
      <c r="I491" s="35">
        <f t="shared" si="35"/>
        <v>0.92456314019097241</v>
      </c>
    </row>
    <row r="492" spans="1:9" x14ac:dyDescent="0.25">
      <c r="A492" s="36">
        <v>1990</v>
      </c>
      <c r="B492" s="36">
        <v>7</v>
      </c>
      <c r="C492" s="35">
        <f t="shared" si="36"/>
        <v>1990.5</v>
      </c>
      <c r="D492" s="37">
        <v>9.4822580645161292</v>
      </c>
      <c r="E492" s="36">
        <v>103.00000000000001</v>
      </c>
      <c r="F492" s="36">
        <v>53.4</v>
      </c>
      <c r="G492" s="35">
        <f t="shared" si="34"/>
        <v>0.16492568938420782</v>
      </c>
      <c r="H492" s="35">
        <f t="shared" si="37"/>
        <v>1.25</v>
      </c>
      <c r="I492" s="35">
        <f t="shared" si="35"/>
        <v>0.99874375000000026</v>
      </c>
    </row>
    <row r="493" spans="1:9" x14ac:dyDescent="0.25">
      <c r="A493" s="36">
        <v>1990</v>
      </c>
      <c r="B493" s="36">
        <v>8</v>
      </c>
      <c r="C493" s="35">
        <f t="shared" si="36"/>
        <v>1990.5833333333333</v>
      </c>
      <c r="D493" s="37">
        <v>9.2016129032258078</v>
      </c>
      <c r="E493" s="36">
        <v>81.40000000000002</v>
      </c>
      <c r="F493" s="36">
        <v>64.599999999999994</v>
      </c>
      <c r="G493" s="35">
        <f t="shared" si="34"/>
        <v>0.1579821969494084</v>
      </c>
      <c r="H493" s="35">
        <f t="shared" si="37"/>
        <v>1.25</v>
      </c>
      <c r="I493" s="35">
        <f t="shared" si="35"/>
        <v>0.99874375000000026</v>
      </c>
    </row>
    <row r="494" spans="1:9" x14ac:dyDescent="0.25">
      <c r="A494" s="36">
        <v>1990</v>
      </c>
      <c r="B494" s="36">
        <v>9</v>
      </c>
      <c r="C494" s="35">
        <f t="shared" si="36"/>
        <v>1990.6666666666667</v>
      </c>
      <c r="D494" s="37">
        <v>12.339999999999998</v>
      </c>
      <c r="E494" s="36">
        <v>40.800000000000004</v>
      </c>
      <c r="F494" s="36">
        <v>107.2</v>
      </c>
      <c r="G494" s="35">
        <f t="shared" si="34"/>
        <v>0.2473359695172884</v>
      </c>
      <c r="H494" s="35">
        <f t="shared" si="37"/>
        <v>0.38059701492537318</v>
      </c>
      <c r="I494" s="35">
        <f t="shared" si="35"/>
        <v>0.53201611160614848</v>
      </c>
    </row>
    <row r="495" spans="1:9" x14ac:dyDescent="0.25">
      <c r="A495" s="36">
        <v>1990</v>
      </c>
      <c r="B495" s="36">
        <v>10</v>
      </c>
      <c r="C495" s="35">
        <f t="shared" si="36"/>
        <v>1990.75</v>
      </c>
      <c r="D495" s="37">
        <v>15.17258064516129</v>
      </c>
      <c r="E495" s="36">
        <v>42</v>
      </c>
      <c r="F495" s="36">
        <v>167.99999999999994</v>
      </c>
      <c r="G495" s="35">
        <f t="shared" si="34"/>
        <v>0.34916246150368535</v>
      </c>
      <c r="H495" s="35">
        <f t="shared" si="37"/>
        <v>0.25000000000000011</v>
      </c>
      <c r="I495" s="35">
        <f t="shared" si="35"/>
        <v>0.43039375000000013</v>
      </c>
    </row>
    <row r="496" spans="1:9" x14ac:dyDescent="0.25">
      <c r="A496" s="36">
        <v>1990</v>
      </c>
      <c r="B496" s="36">
        <v>11</v>
      </c>
      <c r="C496" s="35">
        <f t="shared" si="36"/>
        <v>1990.8333333333333</v>
      </c>
      <c r="D496" s="37">
        <v>18.623333333333335</v>
      </c>
      <c r="E496" s="36">
        <v>13.6</v>
      </c>
      <c r="F496" s="36">
        <v>253.59999999999997</v>
      </c>
      <c r="G496" s="35">
        <f t="shared" si="34"/>
        <v>0.49425605050025684</v>
      </c>
      <c r="H496" s="35">
        <f t="shared" si="37"/>
        <v>5.3627760252365937E-2</v>
      </c>
      <c r="I496" s="35">
        <f t="shared" si="35"/>
        <v>0.26209594184438095</v>
      </c>
    </row>
    <row r="497" spans="1:9" x14ac:dyDescent="0.25">
      <c r="A497" s="36">
        <v>1990</v>
      </c>
      <c r="B497" s="36">
        <v>12</v>
      </c>
      <c r="C497" s="35">
        <f t="shared" si="36"/>
        <v>1990.9166666666667</v>
      </c>
      <c r="D497" s="37">
        <v>19.588709677419356</v>
      </c>
      <c r="E497" s="36">
        <v>37.4</v>
      </c>
      <c r="F497" s="36">
        <v>241.2</v>
      </c>
      <c r="G497" s="35">
        <f t="shared" si="34"/>
        <v>0.53734677059241487</v>
      </c>
      <c r="H497" s="35">
        <f t="shared" si="37"/>
        <v>0.1550580431177446</v>
      </c>
      <c r="I497" s="35">
        <f t="shared" si="35"/>
        <v>0.35134892240016058</v>
      </c>
    </row>
    <row r="498" spans="1:9" x14ac:dyDescent="0.25">
      <c r="A498" s="36">
        <v>1991</v>
      </c>
      <c r="B498" s="36">
        <v>1</v>
      </c>
      <c r="C498" s="35">
        <f t="shared" si="36"/>
        <v>1991</v>
      </c>
      <c r="D498" s="37">
        <v>22.141935483870967</v>
      </c>
      <c r="E498" s="36">
        <v>28.799999999999997</v>
      </c>
      <c r="F498" s="36">
        <v>287.00000000000006</v>
      </c>
      <c r="G498" s="35">
        <f t="shared" si="34"/>
        <v>0.65214373594582842</v>
      </c>
      <c r="H498" s="35">
        <f t="shared" si="37"/>
        <v>0.1003484320557491</v>
      </c>
      <c r="I498" s="35">
        <f t="shared" si="35"/>
        <v>0.30382430171545122</v>
      </c>
    </row>
    <row r="499" spans="1:9" x14ac:dyDescent="0.25">
      <c r="A499" s="36">
        <v>1991</v>
      </c>
      <c r="B499" s="36">
        <v>2</v>
      </c>
      <c r="C499" s="35">
        <f t="shared" si="36"/>
        <v>1991.0833333333333</v>
      </c>
      <c r="D499" s="37">
        <v>21.855357142857144</v>
      </c>
      <c r="E499" s="36">
        <v>0</v>
      </c>
      <c r="F499" s="36">
        <v>293.2</v>
      </c>
      <c r="G499" s="35">
        <f t="shared" si="34"/>
        <v>0.63936524732077793</v>
      </c>
      <c r="H499" s="35">
        <f t="shared" si="37"/>
        <v>0</v>
      </c>
      <c r="I499" s="35">
        <f t="shared" si="35"/>
        <v>0.21290000000000001</v>
      </c>
    </row>
    <row r="500" spans="1:9" x14ac:dyDescent="0.25">
      <c r="A500" s="36">
        <v>1991</v>
      </c>
      <c r="B500" s="36">
        <v>3</v>
      </c>
      <c r="C500" s="35">
        <f t="shared" si="36"/>
        <v>1991.1666666666667</v>
      </c>
      <c r="D500" s="37">
        <v>18.264516129032256</v>
      </c>
      <c r="E500" s="36">
        <v>4.4000000000000004</v>
      </c>
      <c r="F500" s="36">
        <v>209.20000000000002</v>
      </c>
      <c r="G500" s="35">
        <f t="shared" si="34"/>
        <v>0.47842293802679542</v>
      </c>
      <c r="H500" s="35">
        <f t="shared" si="37"/>
        <v>2.1032504780114723E-2</v>
      </c>
      <c r="I500" s="35">
        <f t="shared" si="35"/>
        <v>0.23235979621904809</v>
      </c>
    </row>
    <row r="501" spans="1:9" x14ac:dyDescent="0.25">
      <c r="A501" s="36">
        <v>1991</v>
      </c>
      <c r="B501" s="36">
        <v>4</v>
      </c>
      <c r="C501" s="35">
        <f t="shared" si="36"/>
        <v>1991.25</v>
      </c>
      <c r="D501" s="37">
        <v>15.890000000000002</v>
      </c>
      <c r="E501" s="36">
        <v>38.799999999999997</v>
      </c>
      <c r="F501" s="36">
        <v>122.19999999999999</v>
      </c>
      <c r="G501" s="35">
        <f t="shared" si="34"/>
        <v>0.37773914752295956</v>
      </c>
      <c r="H501" s="35">
        <f t="shared" si="37"/>
        <v>0.31751227495908346</v>
      </c>
      <c r="I501" s="35">
        <f t="shared" si="35"/>
        <v>0.48395524039633447</v>
      </c>
    </row>
    <row r="502" spans="1:9" x14ac:dyDescent="0.25">
      <c r="A502" s="36">
        <v>1991</v>
      </c>
      <c r="B502" s="36">
        <v>5</v>
      </c>
      <c r="C502" s="35">
        <f t="shared" si="36"/>
        <v>1991.3333333333333</v>
      </c>
      <c r="D502" s="37">
        <v>11.722580645161294</v>
      </c>
      <c r="E502" s="36">
        <v>15.4</v>
      </c>
      <c r="F502" s="36">
        <v>64</v>
      </c>
      <c r="G502" s="35">
        <f t="shared" si="34"/>
        <v>0.22773232443274757</v>
      </c>
      <c r="H502" s="35">
        <f t="shared" si="37"/>
        <v>0.24062500000000001</v>
      </c>
      <c r="I502" s="35">
        <f t="shared" si="35"/>
        <v>0.42278207324218753</v>
      </c>
    </row>
    <row r="503" spans="1:9" x14ac:dyDescent="0.25">
      <c r="A503" s="36">
        <v>1991</v>
      </c>
      <c r="B503" s="36">
        <v>6</v>
      </c>
      <c r="C503" s="35">
        <f t="shared" si="36"/>
        <v>1991.4166666666667</v>
      </c>
      <c r="D503" s="37">
        <v>12.251666666666667</v>
      </c>
      <c r="E503" s="36">
        <v>136.80000000000004</v>
      </c>
      <c r="F503" s="36">
        <v>52.8</v>
      </c>
      <c r="G503" s="35">
        <f t="shared" si="34"/>
        <v>0.24447158815928832</v>
      </c>
      <c r="H503" s="35">
        <f t="shared" si="37"/>
        <v>1.25</v>
      </c>
      <c r="I503" s="35">
        <f t="shared" si="35"/>
        <v>0.99874375000000026</v>
      </c>
    </row>
    <row r="504" spans="1:9" x14ac:dyDescent="0.25">
      <c r="A504" s="36">
        <v>1991</v>
      </c>
      <c r="B504" s="36">
        <v>7</v>
      </c>
      <c r="C504" s="35">
        <f t="shared" si="36"/>
        <v>1991.5</v>
      </c>
      <c r="D504" s="37">
        <v>9.064516129032258</v>
      </c>
      <c r="E504" s="36">
        <v>75.8</v>
      </c>
      <c r="F504" s="36">
        <v>41</v>
      </c>
      <c r="G504" s="35">
        <f t="shared" si="34"/>
        <v>0.15466440457034933</v>
      </c>
      <c r="H504" s="35">
        <f t="shared" si="37"/>
        <v>1.25</v>
      </c>
      <c r="I504" s="35">
        <f t="shared" si="35"/>
        <v>0.99874375000000026</v>
      </c>
    </row>
    <row r="505" spans="1:9" x14ac:dyDescent="0.25">
      <c r="A505" s="36">
        <v>1991</v>
      </c>
      <c r="B505" s="36">
        <v>8</v>
      </c>
      <c r="C505" s="35">
        <f t="shared" si="36"/>
        <v>1991.5833333333333</v>
      </c>
      <c r="D505" s="37">
        <v>9.6758064516128997</v>
      </c>
      <c r="E505" s="36">
        <v>91.600000000000023</v>
      </c>
      <c r="F505" s="36">
        <v>70.600000000000023</v>
      </c>
      <c r="G505" s="35">
        <f t="shared" si="34"/>
        <v>0.16983358250376063</v>
      </c>
      <c r="H505" s="35">
        <f t="shared" si="37"/>
        <v>1.25</v>
      </c>
      <c r="I505" s="35">
        <f t="shared" si="35"/>
        <v>0.99874375000000026</v>
      </c>
    </row>
    <row r="506" spans="1:9" x14ac:dyDescent="0.25">
      <c r="A506" s="36">
        <v>1991</v>
      </c>
      <c r="B506" s="36">
        <v>9</v>
      </c>
      <c r="C506" s="35">
        <f t="shared" si="36"/>
        <v>1991.6666666666667</v>
      </c>
      <c r="D506" s="37">
        <v>11.893333333333333</v>
      </c>
      <c r="E506" s="36">
        <v>54.8</v>
      </c>
      <c r="F506" s="36">
        <v>90.2</v>
      </c>
      <c r="G506" s="35">
        <f t="shared" si="34"/>
        <v>0.2330560661708147</v>
      </c>
      <c r="H506" s="35">
        <f t="shared" si="37"/>
        <v>0.60753880266075388</v>
      </c>
      <c r="I506" s="35">
        <f t="shared" si="35"/>
        <v>0.6890286984823083</v>
      </c>
    </row>
    <row r="507" spans="1:9" x14ac:dyDescent="0.25">
      <c r="A507" s="36">
        <v>1991</v>
      </c>
      <c r="B507" s="36">
        <v>10</v>
      </c>
      <c r="C507" s="35">
        <f t="shared" si="36"/>
        <v>1991.75</v>
      </c>
      <c r="D507" s="37">
        <v>15.306451612903224</v>
      </c>
      <c r="E507" s="36">
        <v>3.4</v>
      </c>
      <c r="F507" s="36">
        <v>173.8</v>
      </c>
      <c r="G507" s="35">
        <f t="shared" si="34"/>
        <v>0.35441816454995828</v>
      </c>
      <c r="H507" s="35">
        <f t="shared" si="37"/>
        <v>1.9562715765247408E-2</v>
      </c>
      <c r="I507" s="35">
        <f t="shared" si="35"/>
        <v>0.23100684900306029</v>
      </c>
    </row>
    <row r="508" spans="1:9" x14ac:dyDescent="0.25">
      <c r="A508" s="36">
        <v>1991</v>
      </c>
      <c r="B508" s="36">
        <v>11</v>
      </c>
      <c r="C508" s="35">
        <f t="shared" si="36"/>
        <v>1991.8333333333333</v>
      </c>
      <c r="D508" s="37">
        <v>17.078333333333333</v>
      </c>
      <c r="E508" s="36">
        <v>32</v>
      </c>
      <c r="F508" s="36">
        <v>218.3</v>
      </c>
      <c r="G508" s="35">
        <f t="shared" si="34"/>
        <v>0.42710288000966956</v>
      </c>
      <c r="H508" s="35">
        <f t="shared" si="37"/>
        <v>0.14658726523133303</v>
      </c>
      <c r="I508" s="35">
        <f t="shared" si="35"/>
        <v>0.34408512035176242</v>
      </c>
    </row>
    <row r="509" spans="1:9" x14ac:dyDescent="0.25">
      <c r="A509" s="36">
        <v>1991</v>
      </c>
      <c r="B509" s="36">
        <v>12</v>
      </c>
      <c r="C509" s="35">
        <f t="shared" si="36"/>
        <v>1991.9166666666667</v>
      </c>
      <c r="D509" s="37">
        <v>18.71935483870968</v>
      </c>
      <c r="E509" s="36">
        <v>1.8</v>
      </c>
      <c r="F509" s="36">
        <v>254.99999999999997</v>
      </c>
      <c r="G509" s="35">
        <f t="shared" si="34"/>
        <v>0.49851261351568898</v>
      </c>
      <c r="H509" s="35">
        <f t="shared" si="37"/>
        <v>7.0588235294117658E-3</v>
      </c>
      <c r="I509" s="35">
        <f t="shared" si="35"/>
        <v>0.2194548002768166</v>
      </c>
    </row>
    <row r="510" spans="1:9" x14ac:dyDescent="0.25">
      <c r="A510" s="36">
        <v>1992</v>
      </c>
      <c r="B510" s="36">
        <v>1</v>
      </c>
      <c r="C510" s="35">
        <f t="shared" si="36"/>
        <v>1992</v>
      </c>
      <c r="D510" s="37">
        <v>18.393548387096772</v>
      </c>
      <c r="E510" s="36">
        <v>0.2</v>
      </c>
      <c r="F510" s="36">
        <v>250.59999999999994</v>
      </c>
      <c r="G510" s="35">
        <f t="shared" si="34"/>
        <v>0.48410266568318983</v>
      </c>
      <c r="H510" s="35">
        <f t="shared" si="37"/>
        <v>7.9808459696727879E-4</v>
      </c>
      <c r="I510" s="35">
        <f t="shared" si="35"/>
        <v>0.21364230440717219</v>
      </c>
    </row>
    <row r="511" spans="1:9" x14ac:dyDescent="0.25">
      <c r="A511" s="36">
        <v>1992</v>
      </c>
      <c r="B511" s="36">
        <v>2</v>
      </c>
      <c r="C511" s="35">
        <f t="shared" si="36"/>
        <v>1992.0833333333333</v>
      </c>
      <c r="D511" s="37">
        <v>21.527586206896551</v>
      </c>
      <c r="E511" s="36">
        <v>10.799999999999999</v>
      </c>
      <c r="F511" s="36">
        <v>251</v>
      </c>
      <c r="G511" s="35">
        <f t="shared" si="34"/>
        <v>0.62468507603729118</v>
      </c>
      <c r="H511" s="35">
        <f t="shared" si="37"/>
        <v>4.3027888446215135E-2</v>
      </c>
      <c r="I511" s="35">
        <f t="shared" si="35"/>
        <v>0.25248210199838095</v>
      </c>
    </row>
    <row r="512" spans="1:9" x14ac:dyDescent="0.25">
      <c r="A512" s="36">
        <v>1992</v>
      </c>
      <c r="B512" s="36">
        <v>3</v>
      </c>
      <c r="C512" s="35">
        <f t="shared" si="36"/>
        <v>1992.1666666666667</v>
      </c>
      <c r="D512" s="37">
        <v>19.785483870967745</v>
      </c>
      <c r="E512" s="36">
        <v>53.8</v>
      </c>
      <c r="F512" s="36">
        <v>163.79999999999998</v>
      </c>
      <c r="G512" s="35">
        <f t="shared" si="34"/>
        <v>0.54619287140458306</v>
      </c>
      <c r="H512" s="35">
        <f t="shared" si="37"/>
        <v>0.32844932844932845</v>
      </c>
      <c r="I512" s="35">
        <f t="shared" si="35"/>
        <v>0.49242521688052832</v>
      </c>
    </row>
    <row r="513" spans="1:9" x14ac:dyDescent="0.25">
      <c r="A513" s="36">
        <v>1992</v>
      </c>
      <c r="B513" s="36">
        <v>4</v>
      </c>
      <c r="C513" s="35">
        <f t="shared" si="36"/>
        <v>1992.25</v>
      </c>
      <c r="D513" s="37">
        <v>15.64666666666667</v>
      </c>
      <c r="E513" s="36">
        <v>56.2</v>
      </c>
      <c r="F513" s="36">
        <v>97.199999999999989</v>
      </c>
      <c r="G513" s="35">
        <f t="shared" si="34"/>
        <v>0.3679350237414315</v>
      </c>
      <c r="H513" s="35">
        <f t="shared" si="37"/>
        <v>0.57818930041152272</v>
      </c>
      <c r="I513" s="35">
        <f t="shared" si="35"/>
        <v>0.67012222433910829</v>
      </c>
    </row>
    <row r="514" spans="1:9" x14ac:dyDescent="0.25">
      <c r="A514" s="36">
        <v>1992</v>
      </c>
      <c r="B514" s="36">
        <v>5</v>
      </c>
      <c r="C514" s="35">
        <f t="shared" si="36"/>
        <v>1992.3333333333333</v>
      </c>
      <c r="D514" s="37">
        <v>11.164516129032259</v>
      </c>
      <c r="E514" s="36">
        <v>65.2</v>
      </c>
      <c r="F514" s="36">
        <v>50.200000000000017</v>
      </c>
      <c r="G514" s="35">
        <f t="shared" si="34"/>
        <v>0.21085983503234029</v>
      </c>
      <c r="H514" s="35">
        <f t="shared" si="37"/>
        <v>1.25</v>
      </c>
      <c r="I514" s="35">
        <f t="shared" si="35"/>
        <v>0.99874375000000026</v>
      </c>
    </row>
    <row r="515" spans="1:9" x14ac:dyDescent="0.25">
      <c r="A515" s="36">
        <v>1992</v>
      </c>
      <c r="B515" s="36">
        <v>6</v>
      </c>
      <c r="C515" s="35">
        <f t="shared" si="36"/>
        <v>1992.4166666666667</v>
      </c>
      <c r="D515" s="37">
        <v>9.4233333333333356</v>
      </c>
      <c r="E515" s="36">
        <v>51.2</v>
      </c>
      <c r="F515" s="36">
        <v>39.4</v>
      </c>
      <c r="G515" s="35">
        <f t="shared" si="34"/>
        <v>0.16345086777568391</v>
      </c>
      <c r="H515" s="35">
        <f t="shared" si="37"/>
        <v>1.25</v>
      </c>
      <c r="I515" s="35">
        <f t="shared" si="35"/>
        <v>0.99874375000000026</v>
      </c>
    </row>
    <row r="516" spans="1:9" x14ac:dyDescent="0.25">
      <c r="A516" s="36">
        <v>1992</v>
      </c>
      <c r="B516" s="36">
        <v>7</v>
      </c>
      <c r="C516" s="35">
        <f t="shared" si="36"/>
        <v>1992.5</v>
      </c>
      <c r="D516" s="37">
        <v>9.3387096774193541</v>
      </c>
      <c r="E516" s="36">
        <v>40.6</v>
      </c>
      <c r="F516" s="36">
        <v>51.8</v>
      </c>
      <c r="G516" s="35">
        <f t="shared" si="34"/>
        <v>0.16134860769743012</v>
      </c>
      <c r="H516" s="35">
        <f t="shared" si="37"/>
        <v>0.78378378378378388</v>
      </c>
      <c r="I516" s="35">
        <f t="shared" si="35"/>
        <v>0.79381935719503294</v>
      </c>
    </row>
    <row r="517" spans="1:9" x14ac:dyDescent="0.25">
      <c r="A517" s="36">
        <v>1992</v>
      </c>
      <c r="B517" s="36">
        <v>8</v>
      </c>
      <c r="C517" s="35">
        <f t="shared" si="36"/>
        <v>1992.5833333333333</v>
      </c>
      <c r="D517" s="37">
        <v>8.6419354838709683</v>
      </c>
      <c r="E517" s="36">
        <v>124.99999999999999</v>
      </c>
      <c r="F517" s="36">
        <v>74.600000000000009</v>
      </c>
      <c r="G517" s="35">
        <f t="shared" si="34"/>
        <v>0.14474201080431182</v>
      </c>
      <c r="H517" s="35">
        <f t="shared" si="37"/>
        <v>1.25</v>
      </c>
      <c r="I517" s="35">
        <f t="shared" si="35"/>
        <v>0.99874375000000026</v>
      </c>
    </row>
    <row r="518" spans="1:9" x14ac:dyDescent="0.25">
      <c r="A518" s="36">
        <v>1992</v>
      </c>
      <c r="B518" s="36">
        <v>9</v>
      </c>
      <c r="C518" s="35">
        <f t="shared" si="36"/>
        <v>1992.6666666666667</v>
      </c>
      <c r="D518" s="37">
        <v>9.5300000000000011</v>
      </c>
      <c r="E518" s="36">
        <v>139.20000000000002</v>
      </c>
      <c r="F518" s="36">
        <v>74</v>
      </c>
      <c r="G518" s="35">
        <f t="shared" ref="G518:G581" si="38">IF(D518&gt;tmax,0,((tmax-D518)/(tmax-topt))^ta*EXP((ta/tb)*(1-((tmax-D518)/(tmax-topt))^tb)))</f>
        <v>0.16612723943372323</v>
      </c>
      <c r="H518" s="35">
        <f t="shared" si="37"/>
        <v>1.25</v>
      </c>
      <c r="I518" s="35">
        <f t="shared" ref="I518:I581" si="39">wfacpar1+(wfacpar2*H518)-(wfacpar3*H518^2)</f>
        <v>0.99874375000000026</v>
      </c>
    </row>
    <row r="519" spans="1:9" x14ac:dyDescent="0.25">
      <c r="A519" s="36">
        <v>1992</v>
      </c>
      <c r="B519" s="36">
        <v>10</v>
      </c>
      <c r="C519" s="35">
        <f t="shared" ref="C519:C582" si="40">A519+((B519-1)/12)</f>
        <v>1992.75</v>
      </c>
      <c r="D519" s="37">
        <v>14.127419354838709</v>
      </c>
      <c r="E519" s="36">
        <v>103.69999999999999</v>
      </c>
      <c r="F519" s="36">
        <v>119.30000000000004</v>
      </c>
      <c r="G519" s="35">
        <f t="shared" si="38"/>
        <v>0.30943134184299531</v>
      </c>
      <c r="H519" s="35">
        <f t="shared" ref="H519:H582" si="41">MIN(1.25,E519/F519)</f>
        <v>0.86923721709974811</v>
      </c>
      <c r="I519" s="35">
        <f t="shared" si="39"/>
        <v>0.83923153622451152</v>
      </c>
    </row>
    <row r="520" spans="1:9" x14ac:dyDescent="0.25">
      <c r="A520" s="36">
        <v>1992</v>
      </c>
      <c r="B520" s="36">
        <v>11</v>
      </c>
      <c r="C520" s="35">
        <f t="shared" si="40"/>
        <v>1992.8333333333333</v>
      </c>
      <c r="D520" s="37">
        <v>14.553333333333335</v>
      </c>
      <c r="E520" s="36">
        <v>68.59999999999998</v>
      </c>
      <c r="F520" s="36">
        <v>142.6</v>
      </c>
      <c r="G520" s="35">
        <f t="shared" si="38"/>
        <v>0.32533593746781903</v>
      </c>
      <c r="H520" s="35">
        <f t="shared" si="41"/>
        <v>0.48106591865357634</v>
      </c>
      <c r="I520" s="35">
        <f t="shared" si="39"/>
        <v>0.60459291203830279</v>
      </c>
    </row>
    <row r="521" spans="1:9" x14ac:dyDescent="0.25">
      <c r="A521" s="36">
        <v>1992</v>
      </c>
      <c r="B521" s="36">
        <v>12</v>
      </c>
      <c r="C521" s="35">
        <f t="shared" si="40"/>
        <v>1992.9166666666667</v>
      </c>
      <c r="D521" s="37">
        <v>18.548387096774189</v>
      </c>
      <c r="E521" s="36">
        <v>113.80000000000001</v>
      </c>
      <c r="F521" s="36">
        <v>165.79999999999998</v>
      </c>
      <c r="G521" s="35">
        <f t="shared" si="38"/>
        <v>0.49093921646867744</v>
      </c>
      <c r="H521" s="35">
        <f t="shared" si="41"/>
        <v>0.68636911942098933</v>
      </c>
      <c r="I521" s="35">
        <f t="shared" si="39"/>
        <v>0.73775214211608453</v>
      </c>
    </row>
    <row r="522" spans="1:9" x14ac:dyDescent="0.25">
      <c r="A522" s="36">
        <v>1993</v>
      </c>
      <c r="B522" s="36">
        <v>1</v>
      </c>
      <c r="C522" s="35">
        <f t="shared" si="40"/>
        <v>1993</v>
      </c>
      <c r="D522" s="37">
        <v>21.11451612903226</v>
      </c>
      <c r="E522" s="36">
        <v>58.999999999999993</v>
      </c>
      <c r="F522" s="36">
        <v>214.19999999999996</v>
      </c>
      <c r="G522" s="35">
        <f t="shared" si="38"/>
        <v>0.60611186268709882</v>
      </c>
      <c r="H522" s="35">
        <f t="shared" si="41"/>
        <v>0.27544351073762841</v>
      </c>
      <c r="I522" s="35">
        <f t="shared" si="39"/>
        <v>0.45083787754753313</v>
      </c>
    </row>
    <row r="523" spans="1:9" x14ac:dyDescent="0.25">
      <c r="A523" s="36">
        <v>1993</v>
      </c>
      <c r="B523" s="36">
        <v>2</v>
      </c>
      <c r="C523" s="35">
        <f t="shared" si="40"/>
        <v>1993.0833333333333</v>
      </c>
      <c r="D523" s="37">
        <v>20.521428571428565</v>
      </c>
      <c r="E523" s="36">
        <v>10.199999999999999</v>
      </c>
      <c r="F523" s="36">
        <v>219.59999999999997</v>
      </c>
      <c r="G523" s="35">
        <f t="shared" si="38"/>
        <v>0.57936773420987941</v>
      </c>
      <c r="H523" s="35">
        <f t="shared" si="41"/>
        <v>4.6448087431693992E-2</v>
      </c>
      <c r="I523" s="35">
        <f t="shared" si="39"/>
        <v>0.25559006912717608</v>
      </c>
    </row>
    <row r="524" spans="1:9" x14ac:dyDescent="0.25">
      <c r="A524" s="36">
        <v>1993</v>
      </c>
      <c r="B524" s="36">
        <v>3</v>
      </c>
      <c r="C524" s="35">
        <f t="shared" si="40"/>
        <v>1993.1666666666667</v>
      </c>
      <c r="D524" s="37">
        <v>19.111290322580643</v>
      </c>
      <c r="E524" s="36">
        <v>12.8</v>
      </c>
      <c r="F524" s="36">
        <v>183.39999999999998</v>
      </c>
      <c r="G524" s="35">
        <f t="shared" si="38"/>
        <v>0.51596095655154495</v>
      </c>
      <c r="H524" s="35">
        <f t="shared" si="41"/>
        <v>6.9792802617230115E-2</v>
      </c>
      <c r="I524" s="35">
        <f t="shared" si="39"/>
        <v>0.27665286345760265</v>
      </c>
    </row>
    <row r="525" spans="1:9" x14ac:dyDescent="0.25">
      <c r="A525" s="36">
        <v>1993</v>
      </c>
      <c r="B525" s="36">
        <v>4</v>
      </c>
      <c r="C525" s="35">
        <f t="shared" si="40"/>
        <v>1993.25</v>
      </c>
      <c r="D525" s="37">
        <v>16.219999999999995</v>
      </c>
      <c r="E525" s="36">
        <v>4.2</v>
      </c>
      <c r="F525" s="36">
        <v>138.40000000000003</v>
      </c>
      <c r="G525" s="35">
        <f t="shared" si="38"/>
        <v>0.39120864974384728</v>
      </c>
      <c r="H525" s="35">
        <f t="shared" si="41"/>
        <v>3.034682080924855E-2</v>
      </c>
      <c r="I525" s="35">
        <f t="shared" si="39"/>
        <v>0.24090942710247587</v>
      </c>
    </row>
    <row r="526" spans="1:9" x14ac:dyDescent="0.25">
      <c r="A526" s="36">
        <v>1993</v>
      </c>
      <c r="B526" s="36">
        <v>5</v>
      </c>
      <c r="C526" s="35">
        <f t="shared" si="40"/>
        <v>1993.3333333333333</v>
      </c>
      <c r="D526" s="37">
        <v>12.758064516129034</v>
      </c>
      <c r="E526" s="36">
        <v>18.8</v>
      </c>
      <c r="F526" s="36">
        <v>74.600000000000009</v>
      </c>
      <c r="G526" s="35">
        <f t="shared" si="38"/>
        <v>0.26115966573749505</v>
      </c>
      <c r="H526" s="35">
        <f t="shared" si="41"/>
        <v>0.25201072386058981</v>
      </c>
      <c r="I526" s="35">
        <f t="shared" si="39"/>
        <v>0.43202075699530651</v>
      </c>
    </row>
    <row r="527" spans="1:9" x14ac:dyDescent="0.25">
      <c r="A527" s="36">
        <v>1993</v>
      </c>
      <c r="B527" s="36">
        <v>6</v>
      </c>
      <c r="C527" s="35">
        <f t="shared" si="40"/>
        <v>1993.4166666666667</v>
      </c>
      <c r="D527" s="37">
        <v>9.4483333333333324</v>
      </c>
      <c r="E527" s="36">
        <v>53.000000000000007</v>
      </c>
      <c r="F527" s="36">
        <v>45.400000000000006</v>
      </c>
      <c r="G527" s="35">
        <f t="shared" si="38"/>
        <v>0.16407548817620113</v>
      </c>
      <c r="H527" s="35">
        <f t="shared" si="41"/>
        <v>1.1674008810572687</v>
      </c>
      <c r="I527" s="35">
        <f t="shared" si="39"/>
        <v>0.97008341128296693</v>
      </c>
    </row>
    <row r="528" spans="1:9" x14ac:dyDescent="0.25">
      <c r="A528" s="36">
        <v>1993</v>
      </c>
      <c r="B528" s="36">
        <v>7</v>
      </c>
      <c r="C528" s="35">
        <f t="shared" si="40"/>
        <v>1993.5</v>
      </c>
      <c r="D528" s="37">
        <v>9.7854838709677434</v>
      </c>
      <c r="E528" s="36">
        <v>50.000000000000007</v>
      </c>
      <c r="F528" s="36">
        <v>52.8</v>
      </c>
      <c r="G528" s="35">
        <f t="shared" si="38"/>
        <v>0.17265807780807202</v>
      </c>
      <c r="H528" s="35">
        <f t="shared" si="41"/>
        <v>0.94696969696969713</v>
      </c>
      <c r="I528" s="35">
        <f t="shared" si="39"/>
        <v>0.87747974632690551</v>
      </c>
    </row>
    <row r="529" spans="1:9" x14ac:dyDescent="0.25">
      <c r="A529" s="36">
        <v>1993</v>
      </c>
      <c r="B529" s="36">
        <v>8</v>
      </c>
      <c r="C529" s="35">
        <f t="shared" si="40"/>
        <v>1993.5833333333333</v>
      </c>
      <c r="D529" s="37">
        <v>11.175806451612903</v>
      </c>
      <c r="E529" s="36">
        <v>40.6</v>
      </c>
      <c r="F529" s="36">
        <v>91</v>
      </c>
      <c r="G529" s="35">
        <f t="shared" si="38"/>
        <v>0.21119315134392644</v>
      </c>
      <c r="H529" s="35">
        <f t="shared" si="41"/>
        <v>0.44615384615384618</v>
      </c>
      <c r="I529" s="35">
        <f t="shared" si="39"/>
        <v>0.57992537278106504</v>
      </c>
    </row>
    <row r="530" spans="1:9" x14ac:dyDescent="0.25">
      <c r="A530" s="36">
        <v>1993</v>
      </c>
      <c r="B530" s="36">
        <v>9</v>
      </c>
      <c r="C530" s="35">
        <f t="shared" si="40"/>
        <v>1993.6666666666667</v>
      </c>
      <c r="D530" s="37">
        <v>11.723333333333331</v>
      </c>
      <c r="E530" s="36">
        <v>58.8</v>
      </c>
      <c r="F530" s="36">
        <v>94.200000000000017</v>
      </c>
      <c r="G530" s="35">
        <f t="shared" si="38"/>
        <v>0.22775562673669275</v>
      </c>
      <c r="H530" s="35">
        <f t="shared" si="41"/>
        <v>0.62420382165605082</v>
      </c>
      <c r="I530" s="35">
        <f t="shared" si="39"/>
        <v>0.69957899711955851</v>
      </c>
    </row>
    <row r="531" spans="1:9" x14ac:dyDescent="0.25">
      <c r="A531" s="36">
        <v>1993</v>
      </c>
      <c r="B531" s="36">
        <v>10</v>
      </c>
      <c r="C531" s="35">
        <f t="shared" si="40"/>
        <v>1993.75</v>
      </c>
      <c r="D531" s="37">
        <v>13.851612903225806</v>
      </c>
      <c r="E531" s="36">
        <v>53.599999999999994</v>
      </c>
      <c r="F531" s="36">
        <v>157.60000000000002</v>
      </c>
      <c r="G531" s="35">
        <f t="shared" si="38"/>
        <v>0.29935120974699897</v>
      </c>
      <c r="H531" s="35">
        <f t="shared" si="41"/>
        <v>0.3401015228426395</v>
      </c>
      <c r="I531" s="35">
        <f t="shared" si="39"/>
        <v>0.50138550593934395</v>
      </c>
    </row>
    <row r="532" spans="1:9" x14ac:dyDescent="0.25">
      <c r="A532" s="36">
        <v>1993</v>
      </c>
      <c r="B532" s="36">
        <v>11</v>
      </c>
      <c r="C532" s="35">
        <f t="shared" si="40"/>
        <v>1993.8333333333333</v>
      </c>
      <c r="D532" s="37">
        <v>17.90666666666667</v>
      </c>
      <c r="E532" s="36">
        <v>30.599999999999998</v>
      </c>
      <c r="F532" s="36">
        <v>220.20000000000002</v>
      </c>
      <c r="G532" s="35">
        <f t="shared" si="38"/>
        <v>0.46276149875928518</v>
      </c>
      <c r="H532" s="35">
        <f t="shared" si="41"/>
        <v>0.13896457765667572</v>
      </c>
      <c r="I532" s="35">
        <f t="shared" si="39"/>
        <v>0.33751896517161756</v>
      </c>
    </row>
    <row r="533" spans="1:9" x14ac:dyDescent="0.25">
      <c r="A533" s="36">
        <v>1993</v>
      </c>
      <c r="B533" s="36">
        <v>12</v>
      </c>
      <c r="C533" s="35">
        <f t="shared" si="40"/>
        <v>1993.9166666666667</v>
      </c>
      <c r="D533" s="37">
        <v>18.675806451612903</v>
      </c>
      <c r="E533" s="36">
        <v>36.4</v>
      </c>
      <c r="F533" s="36">
        <v>221.60000000000002</v>
      </c>
      <c r="G533" s="35">
        <f t="shared" si="38"/>
        <v>0.49658118895058601</v>
      </c>
      <c r="H533" s="35">
        <f t="shared" si="41"/>
        <v>0.16425992779783391</v>
      </c>
      <c r="I533" s="35">
        <f t="shared" si="39"/>
        <v>0.35920041737804476</v>
      </c>
    </row>
    <row r="534" spans="1:9" x14ac:dyDescent="0.25">
      <c r="A534" s="36">
        <v>1994</v>
      </c>
      <c r="B534" s="36">
        <v>1</v>
      </c>
      <c r="C534" s="35">
        <f t="shared" si="40"/>
        <v>1994</v>
      </c>
      <c r="D534" s="37">
        <v>19.614516129032253</v>
      </c>
      <c r="E534" s="36">
        <v>20.799999999999997</v>
      </c>
      <c r="F534" s="36">
        <v>259</v>
      </c>
      <c r="G534" s="35">
        <f t="shared" si="38"/>
        <v>0.53850602847592266</v>
      </c>
      <c r="H534" s="35">
        <f t="shared" si="41"/>
        <v>8.0308880308880295E-2</v>
      </c>
      <c r="I534" s="35">
        <f t="shared" si="39"/>
        <v>0.28605508307866612</v>
      </c>
    </row>
    <row r="535" spans="1:9" x14ac:dyDescent="0.25">
      <c r="A535" s="36">
        <v>1994</v>
      </c>
      <c r="B535" s="36">
        <v>2</v>
      </c>
      <c r="C535" s="35">
        <f t="shared" si="40"/>
        <v>1994.0833333333333</v>
      </c>
      <c r="D535" s="37">
        <v>20.991071428571427</v>
      </c>
      <c r="E535" s="36">
        <v>9.6</v>
      </c>
      <c r="F535" s="36">
        <v>208.2</v>
      </c>
      <c r="G535" s="35">
        <f t="shared" si="38"/>
        <v>0.60055028409578426</v>
      </c>
      <c r="H535" s="35">
        <f t="shared" si="41"/>
        <v>4.6109510086455335E-2</v>
      </c>
      <c r="I535" s="35">
        <f t="shared" si="39"/>
        <v>0.25528265245953374</v>
      </c>
    </row>
    <row r="536" spans="1:9" x14ac:dyDescent="0.25">
      <c r="A536" s="36">
        <v>1994</v>
      </c>
      <c r="B536" s="36">
        <v>3</v>
      </c>
      <c r="C536" s="35">
        <f t="shared" si="40"/>
        <v>1994.1666666666667</v>
      </c>
      <c r="D536" s="37">
        <v>18.338709677419356</v>
      </c>
      <c r="E536" s="36">
        <v>0</v>
      </c>
      <c r="F536" s="36">
        <v>221.2</v>
      </c>
      <c r="G536" s="35">
        <f t="shared" si="38"/>
        <v>0.48168679039554585</v>
      </c>
      <c r="H536" s="35">
        <f t="shared" si="41"/>
        <v>0</v>
      </c>
      <c r="I536" s="35">
        <f t="shared" si="39"/>
        <v>0.21290000000000001</v>
      </c>
    </row>
    <row r="537" spans="1:9" x14ac:dyDescent="0.25">
      <c r="A537" s="36">
        <v>1994</v>
      </c>
      <c r="B537" s="36">
        <v>4</v>
      </c>
      <c r="C537" s="35">
        <f t="shared" si="40"/>
        <v>1994.25</v>
      </c>
      <c r="D537" s="37">
        <v>15.525000000000002</v>
      </c>
      <c r="E537" s="36">
        <v>2.4000000000000004</v>
      </c>
      <c r="F537" s="36">
        <v>124.39999999999996</v>
      </c>
      <c r="G537" s="35">
        <f t="shared" si="38"/>
        <v>0.36307517396944633</v>
      </c>
      <c r="H537" s="35">
        <f t="shared" si="41"/>
        <v>1.9292604501607725E-2</v>
      </c>
      <c r="I537" s="35">
        <f t="shared" si="39"/>
        <v>0.23075809700065139</v>
      </c>
    </row>
    <row r="538" spans="1:9" x14ac:dyDescent="0.25">
      <c r="A538" s="36">
        <v>1994</v>
      </c>
      <c r="B538" s="36">
        <v>5</v>
      </c>
      <c r="C538" s="35">
        <f t="shared" si="40"/>
        <v>1994.3333333333333</v>
      </c>
      <c r="D538" s="37">
        <v>12.388709677419353</v>
      </c>
      <c r="E538" s="36">
        <v>24.999999999999996</v>
      </c>
      <c r="F538" s="36">
        <v>102.59999999999998</v>
      </c>
      <c r="G538" s="35">
        <f t="shared" si="38"/>
        <v>0.2489239408045178</v>
      </c>
      <c r="H538" s="35">
        <f t="shared" si="41"/>
        <v>0.24366471734892789</v>
      </c>
      <c r="I538" s="35">
        <f t="shared" si="39"/>
        <v>0.4252547036315068</v>
      </c>
    </row>
    <row r="539" spans="1:9" x14ac:dyDescent="0.25">
      <c r="A539" s="36">
        <v>1994</v>
      </c>
      <c r="B539" s="36">
        <v>6</v>
      </c>
      <c r="C539" s="35">
        <f t="shared" si="40"/>
        <v>1994.4166666666667</v>
      </c>
      <c r="D539" s="37">
        <v>10.436666666666669</v>
      </c>
      <c r="E539" s="36">
        <v>83.600000000000009</v>
      </c>
      <c r="F539" s="36">
        <v>51.400000000000013</v>
      </c>
      <c r="G539" s="35">
        <f t="shared" si="38"/>
        <v>0.19007596188194156</v>
      </c>
      <c r="H539" s="35">
        <f t="shared" si="41"/>
        <v>1.25</v>
      </c>
      <c r="I539" s="35">
        <f t="shared" si="39"/>
        <v>0.99874375000000026</v>
      </c>
    </row>
    <row r="540" spans="1:9" x14ac:dyDescent="0.25">
      <c r="A540" s="36">
        <v>1994</v>
      </c>
      <c r="B540" s="36">
        <v>7</v>
      </c>
      <c r="C540" s="35">
        <f t="shared" si="40"/>
        <v>1994.5</v>
      </c>
      <c r="D540" s="37">
        <v>9.2177419354838701</v>
      </c>
      <c r="E540" s="36">
        <v>40.799999999999997</v>
      </c>
      <c r="F540" s="36">
        <v>61.600000000000016</v>
      </c>
      <c r="G540" s="35">
        <f t="shared" si="38"/>
        <v>0.15837571907330425</v>
      </c>
      <c r="H540" s="35">
        <f t="shared" si="41"/>
        <v>0.66233766233766211</v>
      </c>
      <c r="I540" s="35">
        <f t="shared" si="39"/>
        <v>0.72321654579187034</v>
      </c>
    </row>
    <row r="541" spans="1:9" x14ac:dyDescent="0.25">
      <c r="A541" s="36">
        <v>1994</v>
      </c>
      <c r="B541" s="36">
        <v>8</v>
      </c>
      <c r="C541" s="35">
        <f t="shared" si="40"/>
        <v>1994.5833333333333</v>
      </c>
      <c r="D541" s="37">
        <v>8.982258064516131</v>
      </c>
      <c r="E541" s="36">
        <v>13</v>
      </c>
      <c r="F541" s="36">
        <v>73.599999999999994</v>
      </c>
      <c r="G541" s="35">
        <f t="shared" si="38"/>
        <v>0.15269700416778495</v>
      </c>
      <c r="H541" s="35">
        <f t="shared" si="41"/>
        <v>0.1766304347826087</v>
      </c>
      <c r="I541" s="35">
        <f t="shared" si="39"/>
        <v>0.36969114115666352</v>
      </c>
    </row>
    <row r="542" spans="1:9" x14ac:dyDescent="0.25">
      <c r="A542" s="36">
        <v>1994</v>
      </c>
      <c r="B542" s="36">
        <v>9</v>
      </c>
      <c r="C542" s="35">
        <f t="shared" si="40"/>
        <v>1994.6666666666667</v>
      </c>
      <c r="D542" s="37">
        <v>10.923333333333337</v>
      </c>
      <c r="E542" s="36">
        <v>25.199999999999996</v>
      </c>
      <c r="F542" s="36">
        <v>108.6</v>
      </c>
      <c r="G542" s="35">
        <f t="shared" si="38"/>
        <v>0.20381912750132708</v>
      </c>
      <c r="H542" s="35">
        <f t="shared" si="41"/>
        <v>0.23204419889502759</v>
      </c>
      <c r="I542" s="35">
        <f t="shared" si="39"/>
        <v>0.41577803791093065</v>
      </c>
    </row>
    <row r="543" spans="1:9" x14ac:dyDescent="0.25">
      <c r="A543" s="36">
        <v>1994</v>
      </c>
      <c r="B543" s="36">
        <v>10</v>
      </c>
      <c r="C543" s="35">
        <f t="shared" si="40"/>
        <v>1994.75</v>
      </c>
      <c r="D543" s="37">
        <v>15.36451612903226</v>
      </c>
      <c r="E543" s="36">
        <v>44.800000000000004</v>
      </c>
      <c r="F543" s="36">
        <v>178.60000000000002</v>
      </c>
      <c r="G543" s="35">
        <f t="shared" si="38"/>
        <v>0.35670895465072694</v>
      </c>
      <c r="H543" s="35">
        <f t="shared" si="41"/>
        <v>0.25083986562150057</v>
      </c>
      <c r="I543" s="35">
        <f t="shared" si="39"/>
        <v>0.43107357699363852</v>
      </c>
    </row>
    <row r="544" spans="1:9" x14ac:dyDescent="0.25">
      <c r="A544" s="36">
        <v>1994</v>
      </c>
      <c r="B544" s="36">
        <v>11</v>
      </c>
      <c r="C544" s="35">
        <f t="shared" si="40"/>
        <v>1994.8333333333333</v>
      </c>
      <c r="D544" s="37">
        <v>16.323333333333334</v>
      </c>
      <c r="E544" s="36">
        <v>56.8</v>
      </c>
      <c r="F544" s="36">
        <v>182.99999999999997</v>
      </c>
      <c r="G544" s="35">
        <f t="shared" si="38"/>
        <v>0.3954659190121052</v>
      </c>
      <c r="H544" s="35">
        <f t="shared" si="41"/>
        <v>0.31038251366120223</v>
      </c>
      <c r="I544" s="35">
        <f t="shared" si="39"/>
        <v>0.47840266081399868</v>
      </c>
    </row>
    <row r="545" spans="1:9" x14ac:dyDescent="0.25">
      <c r="A545" s="36">
        <v>1994</v>
      </c>
      <c r="B545" s="36">
        <v>12</v>
      </c>
      <c r="C545" s="35">
        <f t="shared" si="40"/>
        <v>1994.9166666666667</v>
      </c>
      <c r="D545" s="37">
        <v>21.259677419354844</v>
      </c>
      <c r="E545" s="36">
        <v>6</v>
      </c>
      <c r="F545" s="36">
        <v>317.79999999999995</v>
      </c>
      <c r="G545" s="35">
        <f t="shared" si="38"/>
        <v>0.61264620187530572</v>
      </c>
      <c r="H545" s="35">
        <f t="shared" si="41"/>
        <v>1.8879798615481436E-2</v>
      </c>
      <c r="I545" s="35">
        <f t="shared" si="39"/>
        <v>0.23037786604016525</v>
      </c>
    </row>
    <row r="546" spans="1:9" x14ac:dyDescent="0.25">
      <c r="A546" s="36">
        <v>1995</v>
      </c>
      <c r="B546" s="36">
        <v>1</v>
      </c>
      <c r="C546" s="35">
        <f t="shared" si="40"/>
        <v>1995</v>
      </c>
      <c r="D546" s="37">
        <v>22.291935483870969</v>
      </c>
      <c r="E546" s="36">
        <v>31.799999999999997</v>
      </c>
      <c r="F546" s="36">
        <v>302</v>
      </c>
      <c r="G546" s="35">
        <f t="shared" si="38"/>
        <v>0.65880694792373096</v>
      </c>
      <c r="H546" s="35">
        <f t="shared" si="41"/>
        <v>0.1052980132450331</v>
      </c>
      <c r="I546" s="35">
        <f t="shared" si="39"/>
        <v>0.30818328656637867</v>
      </c>
    </row>
    <row r="547" spans="1:9" x14ac:dyDescent="0.25">
      <c r="A547" s="36">
        <v>1995</v>
      </c>
      <c r="B547" s="36">
        <v>2</v>
      </c>
      <c r="C547" s="35">
        <f t="shared" si="40"/>
        <v>1995.0833333333333</v>
      </c>
      <c r="D547" s="37">
        <v>21.880357142857147</v>
      </c>
      <c r="E547" s="36">
        <v>14</v>
      </c>
      <c r="F547" s="36">
        <v>240.20000000000002</v>
      </c>
      <c r="G547" s="35">
        <f t="shared" si="38"/>
        <v>0.64048229317946914</v>
      </c>
      <c r="H547" s="35">
        <f t="shared" si="41"/>
        <v>5.8284762697751867E-2</v>
      </c>
      <c r="I547" s="35">
        <f t="shared" si="39"/>
        <v>0.26630259123503103</v>
      </c>
    </row>
    <row r="548" spans="1:9" x14ac:dyDescent="0.25">
      <c r="A548" s="36">
        <v>1995</v>
      </c>
      <c r="B548" s="36">
        <v>3</v>
      </c>
      <c r="C548" s="35">
        <f t="shared" si="40"/>
        <v>1995.1666666666667</v>
      </c>
      <c r="D548" s="37">
        <v>17.356451612903228</v>
      </c>
      <c r="E548" s="36">
        <v>11.600000000000001</v>
      </c>
      <c r="F548" s="36">
        <v>185.39999999999995</v>
      </c>
      <c r="G548" s="35">
        <f t="shared" si="38"/>
        <v>0.43897421775953072</v>
      </c>
      <c r="H548" s="35">
        <f t="shared" si="41"/>
        <v>6.2567421790722791E-2</v>
      </c>
      <c r="I548" s="35">
        <f t="shared" si="39"/>
        <v>0.2701618596602699</v>
      </c>
    </row>
    <row r="549" spans="1:9" x14ac:dyDescent="0.25">
      <c r="A549" s="36">
        <v>1995</v>
      </c>
      <c r="B549" s="36">
        <v>4</v>
      </c>
      <c r="C549" s="35">
        <f t="shared" si="40"/>
        <v>1995.25</v>
      </c>
      <c r="D549" s="37">
        <v>13.52166666666667</v>
      </c>
      <c r="E549" s="36">
        <v>51.600000000000009</v>
      </c>
      <c r="F549" s="36">
        <v>96.999999999999986</v>
      </c>
      <c r="G549" s="35">
        <f t="shared" si="38"/>
        <v>0.28752516198949946</v>
      </c>
      <c r="H549" s="35">
        <f t="shared" si="41"/>
        <v>0.53195876288659816</v>
      </c>
      <c r="I549" s="35">
        <f t="shared" si="39"/>
        <v>0.63949813285152524</v>
      </c>
    </row>
    <row r="550" spans="1:9" x14ac:dyDescent="0.25">
      <c r="A550" s="36">
        <v>1995</v>
      </c>
      <c r="B550" s="36">
        <v>5</v>
      </c>
      <c r="C550" s="35">
        <f t="shared" si="40"/>
        <v>1995.3333333333333</v>
      </c>
      <c r="D550" s="37">
        <v>11.498387096774193</v>
      </c>
      <c r="E550" s="36">
        <v>37</v>
      </c>
      <c r="F550" s="36">
        <v>52.600000000000009</v>
      </c>
      <c r="G550" s="35">
        <f t="shared" si="38"/>
        <v>0.22085683276278029</v>
      </c>
      <c r="H550" s="35">
        <f t="shared" si="41"/>
        <v>0.70342205323193907</v>
      </c>
      <c r="I550" s="35">
        <f t="shared" si="39"/>
        <v>0.74789767236767912</v>
      </c>
    </row>
    <row r="551" spans="1:9" x14ac:dyDescent="0.25">
      <c r="A551" s="36">
        <v>1995</v>
      </c>
      <c r="B551" s="36">
        <v>6</v>
      </c>
      <c r="C551" s="35">
        <f t="shared" si="40"/>
        <v>1995.4166666666667</v>
      </c>
      <c r="D551" s="37">
        <v>10.433333333333334</v>
      </c>
      <c r="E551" s="36">
        <v>68.40000000000002</v>
      </c>
      <c r="F551" s="36">
        <v>52.4</v>
      </c>
      <c r="G551" s="35">
        <f t="shared" si="38"/>
        <v>0.18998397188925215</v>
      </c>
      <c r="H551" s="35">
        <f t="shared" si="41"/>
        <v>1.25</v>
      </c>
      <c r="I551" s="35">
        <f t="shared" si="39"/>
        <v>0.99874375000000026</v>
      </c>
    </row>
    <row r="552" spans="1:9" x14ac:dyDescent="0.25">
      <c r="A552" s="36">
        <v>1995</v>
      </c>
      <c r="B552" s="36">
        <v>7</v>
      </c>
      <c r="C552" s="35">
        <f t="shared" si="40"/>
        <v>1995.5</v>
      </c>
      <c r="D552" s="37">
        <v>8.9048387096774224</v>
      </c>
      <c r="E552" s="36">
        <v>117.80000000000001</v>
      </c>
      <c r="F552" s="36">
        <v>41.800000000000011</v>
      </c>
      <c r="G552" s="35">
        <f t="shared" si="38"/>
        <v>0.15086124153070429</v>
      </c>
      <c r="H552" s="35">
        <f t="shared" si="41"/>
        <v>1.25</v>
      </c>
      <c r="I552" s="35">
        <f t="shared" si="39"/>
        <v>0.99874375000000026</v>
      </c>
    </row>
    <row r="553" spans="1:9" x14ac:dyDescent="0.25">
      <c r="A553" s="36">
        <v>1995</v>
      </c>
      <c r="B553" s="36">
        <v>8</v>
      </c>
      <c r="C553" s="35">
        <f t="shared" si="40"/>
        <v>1995.5833333333333</v>
      </c>
      <c r="D553" s="37">
        <v>10.222580645161292</v>
      </c>
      <c r="E553" s="36">
        <v>19.999999999999996</v>
      </c>
      <c r="F553" s="36">
        <v>73.8</v>
      </c>
      <c r="G553" s="35">
        <f t="shared" si="38"/>
        <v>0.18422699101598713</v>
      </c>
      <c r="H553" s="35">
        <f t="shared" si="41"/>
        <v>0.27100271002710025</v>
      </c>
      <c r="I553" s="35">
        <f t="shared" si="39"/>
        <v>0.44729215340662887</v>
      </c>
    </row>
    <row r="554" spans="1:9" x14ac:dyDescent="0.25">
      <c r="A554" s="36">
        <v>1995</v>
      </c>
      <c r="B554" s="36">
        <v>9</v>
      </c>
      <c r="C554" s="35">
        <f t="shared" si="40"/>
        <v>1995.6666666666667</v>
      </c>
      <c r="D554" s="37">
        <v>11.843333333333332</v>
      </c>
      <c r="E554" s="36">
        <v>43.800000000000004</v>
      </c>
      <c r="F554" s="36">
        <v>100.19999999999999</v>
      </c>
      <c r="G554" s="35">
        <f t="shared" si="38"/>
        <v>0.23148938113361003</v>
      </c>
      <c r="H554" s="35">
        <f t="shared" si="41"/>
        <v>0.43712574850299413</v>
      </c>
      <c r="I554" s="35">
        <f t="shared" si="39"/>
        <v>0.5734507404352972</v>
      </c>
    </row>
    <row r="555" spans="1:9" x14ac:dyDescent="0.25">
      <c r="A555" s="36">
        <v>1995</v>
      </c>
      <c r="B555" s="36">
        <v>10</v>
      </c>
      <c r="C555" s="35">
        <f t="shared" si="40"/>
        <v>1995.75</v>
      </c>
      <c r="D555" s="37">
        <v>14.416129032258064</v>
      </c>
      <c r="E555" s="36">
        <v>44.6</v>
      </c>
      <c r="F555" s="36">
        <v>159</v>
      </c>
      <c r="G555" s="35">
        <f t="shared" si="38"/>
        <v>0.32016832447620408</v>
      </c>
      <c r="H555" s="35">
        <f t="shared" si="41"/>
        <v>0.28050314465408804</v>
      </c>
      <c r="I555" s="35">
        <f t="shared" si="39"/>
        <v>0.45486610545468936</v>
      </c>
    </row>
    <row r="556" spans="1:9" x14ac:dyDescent="0.25">
      <c r="A556" s="36">
        <v>1995</v>
      </c>
      <c r="B556" s="36">
        <v>11</v>
      </c>
      <c r="C556" s="35">
        <f t="shared" si="40"/>
        <v>1995.8333333333333</v>
      </c>
      <c r="D556" s="37">
        <v>17.02333333333333</v>
      </c>
      <c r="E556" s="36">
        <v>15.2</v>
      </c>
      <c r="F556" s="36">
        <v>222.39999999999995</v>
      </c>
      <c r="G556" s="35">
        <f t="shared" si="38"/>
        <v>0.42476834549830655</v>
      </c>
      <c r="H556" s="35">
        <f t="shared" si="41"/>
        <v>6.8345323741007213E-2</v>
      </c>
      <c r="I556" s="35">
        <f t="shared" si="39"/>
        <v>0.2753545222814554</v>
      </c>
    </row>
    <row r="557" spans="1:9" x14ac:dyDescent="0.25">
      <c r="A557" s="36">
        <v>1995</v>
      </c>
      <c r="B557" s="36">
        <v>12</v>
      </c>
      <c r="C557" s="35">
        <f t="shared" si="40"/>
        <v>1995.9166666666667</v>
      </c>
      <c r="D557" s="37">
        <v>18.393548387096772</v>
      </c>
      <c r="E557" s="36">
        <v>6.6000000000000005</v>
      </c>
      <c r="F557" s="36">
        <v>243.3</v>
      </c>
      <c r="G557" s="35">
        <f t="shared" si="38"/>
        <v>0.48410266568318983</v>
      </c>
      <c r="H557" s="35">
        <f t="shared" si="41"/>
        <v>2.712700369913687E-2</v>
      </c>
      <c r="I557" s="35">
        <f t="shared" si="39"/>
        <v>0.23795868506555212</v>
      </c>
    </row>
    <row r="558" spans="1:9" x14ac:dyDescent="0.25">
      <c r="A558" s="36">
        <v>1996</v>
      </c>
      <c r="B558" s="36">
        <v>1</v>
      </c>
      <c r="C558" s="35">
        <f t="shared" si="40"/>
        <v>1996</v>
      </c>
      <c r="D558" s="37">
        <v>20.070967741935487</v>
      </c>
      <c r="E558" s="36">
        <v>21.599999999999998</v>
      </c>
      <c r="F558" s="36">
        <v>294.39999999999992</v>
      </c>
      <c r="G558" s="35">
        <f t="shared" si="38"/>
        <v>0.55904982878675102</v>
      </c>
      <c r="H558" s="35">
        <f t="shared" si="41"/>
        <v>7.3369565217391311E-2</v>
      </c>
      <c r="I558" s="35">
        <f t="shared" si="39"/>
        <v>0.27985676615666355</v>
      </c>
    </row>
    <row r="559" spans="1:9" x14ac:dyDescent="0.25">
      <c r="A559" s="36">
        <v>1996</v>
      </c>
      <c r="B559" s="36">
        <v>2</v>
      </c>
      <c r="C559" s="35">
        <f t="shared" si="40"/>
        <v>1996.0833333333333</v>
      </c>
      <c r="D559" s="37">
        <v>21.005172413793112</v>
      </c>
      <c r="E559" s="36">
        <v>12.4</v>
      </c>
      <c r="F559" s="36">
        <v>252.20000000000005</v>
      </c>
      <c r="G559" s="35">
        <f t="shared" si="38"/>
        <v>0.60118576972456483</v>
      </c>
      <c r="H559" s="35">
        <f t="shared" si="41"/>
        <v>4.9167327517842974E-2</v>
      </c>
      <c r="I559" s="35">
        <f t="shared" si="39"/>
        <v>0.25805703987306627</v>
      </c>
    </row>
    <row r="560" spans="1:9" x14ac:dyDescent="0.25">
      <c r="A560" s="36">
        <v>1996</v>
      </c>
      <c r="B560" s="36">
        <v>3</v>
      </c>
      <c r="C560" s="35">
        <f t="shared" si="40"/>
        <v>1996.1666666666667</v>
      </c>
      <c r="D560" s="37">
        <v>19.182258064516127</v>
      </c>
      <c r="E560" s="36">
        <v>36.6</v>
      </c>
      <c r="F560" s="36">
        <v>214.79999999999998</v>
      </c>
      <c r="G560" s="35">
        <f t="shared" si="38"/>
        <v>0.519131742110575</v>
      </c>
      <c r="H560" s="35">
        <f t="shared" si="41"/>
        <v>0.17039106145251398</v>
      </c>
      <c r="I560" s="35">
        <f t="shared" si="39"/>
        <v>0.36440911410380455</v>
      </c>
    </row>
    <row r="561" spans="1:9" x14ac:dyDescent="0.25">
      <c r="A561" s="36">
        <v>1996</v>
      </c>
      <c r="B561" s="36">
        <v>4</v>
      </c>
      <c r="C561" s="35">
        <f t="shared" si="40"/>
        <v>1996.25</v>
      </c>
      <c r="D561" s="37">
        <v>13.485000000000003</v>
      </c>
      <c r="E561" s="36">
        <v>13.999999999999998</v>
      </c>
      <c r="F561" s="36">
        <v>95</v>
      </c>
      <c r="G561" s="35">
        <f t="shared" si="38"/>
        <v>0.2862268493755698</v>
      </c>
      <c r="H561" s="35">
        <f t="shared" si="41"/>
        <v>0.14736842105263157</v>
      </c>
      <c r="I561" s="35">
        <f t="shared" si="39"/>
        <v>0.3447564210526316</v>
      </c>
    </row>
    <row r="562" spans="1:9" x14ac:dyDescent="0.25">
      <c r="A562" s="36">
        <v>1996</v>
      </c>
      <c r="B562" s="36">
        <v>5</v>
      </c>
      <c r="C562" s="35">
        <f t="shared" si="40"/>
        <v>1996.3333333333333</v>
      </c>
      <c r="D562" s="37">
        <v>12.138709677419357</v>
      </c>
      <c r="E562" s="36">
        <v>13.199999999999998</v>
      </c>
      <c r="F562" s="36">
        <v>72.399999999999991</v>
      </c>
      <c r="G562" s="35">
        <f t="shared" si="38"/>
        <v>0.2408376559953854</v>
      </c>
      <c r="H562" s="35">
        <f t="shared" si="41"/>
        <v>0.18232044198895025</v>
      </c>
      <c r="I562" s="35">
        <f t="shared" si="39"/>
        <v>0.37449171575959223</v>
      </c>
    </row>
    <row r="563" spans="1:9" x14ac:dyDescent="0.25">
      <c r="A563" s="36">
        <v>1996</v>
      </c>
      <c r="B563" s="36">
        <v>6</v>
      </c>
      <c r="C563" s="35">
        <f t="shared" si="40"/>
        <v>1996.4166666666667</v>
      </c>
      <c r="D563" s="37">
        <v>10.618333333333334</v>
      </c>
      <c r="E563" s="36">
        <v>107.60000000000001</v>
      </c>
      <c r="F563" s="36">
        <v>47.8</v>
      </c>
      <c r="G563" s="35">
        <f t="shared" si="38"/>
        <v>0.19513348781871268</v>
      </c>
      <c r="H563" s="35">
        <f t="shared" si="41"/>
        <v>1.25</v>
      </c>
      <c r="I563" s="35">
        <f t="shared" si="39"/>
        <v>0.99874375000000026</v>
      </c>
    </row>
    <row r="564" spans="1:9" x14ac:dyDescent="0.25">
      <c r="A564" s="36">
        <v>1996</v>
      </c>
      <c r="B564" s="36">
        <v>7</v>
      </c>
      <c r="C564" s="35">
        <f t="shared" si="40"/>
        <v>1996.5</v>
      </c>
      <c r="D564" s="37">
        <v>9.6435483870967733</v>
      </c>
      <c r="E564" s="36">
        <v>100.6</v>
      </c>
      <c r="F564" s="36">
        <v>49.999999999999993</v>
      </c>
      <c r="G564" s="35">
        <f t="shared" si="38"/>
        <v>0.16900882202733397</v>
      </c>
      <c r="H564" s="35">
        <f t="shared" si="41"/>
        <v>1.25</v>
      </c>
      <c r="I564" s="35">
        <f t="shared" si="39"/>
        <v>0.99874375000000026</v>
      </c>
    </row>
    <row r="565" spans="1:9" x14ac:dyDescent="0.25">
      <c r="A565" s="36">
        <v>1996</v>
      </c>
      <c r="B565" s="36">
        <v>8</v>
      </c>
      <c r="C565" s="35">
        <f t="shared" si="40"/>
        <v>1996.5833333333333</v>
      </c>
      <c r="D565" s="37">
        <v>9.869354838709679</v>
      </c>
      <c r="E565" s="36">
        <v>91</v>
      </c>
      <c r="F565" s="36">
        <v>69.2</v>
      </c>
      <c r="G565" s="35">
        <f t="shared" si="38"/>
        <v>0.17483918452982225</v>
      </c>
      <c r="H565" s="35">
        <f t="shared" si="41"/>
        <v>1.25</v>
      </c>
      <c r="I565" s="35">
        <f t="shared" si="39"/>
        <v>0.99874375000000026</v>
      </c>
    </row>
    <row r="566" spans="1:9" x14ac:dyDescent="0.25">
      <c r="A566" s="36">
        <v>1996</v>
      </c>
      <c r="B566" s="36">
        <v>9</v>
      </c>
      <c r="C566" s="35">
        <f t="shared" si="40"/>
        <v>1996.6666666666667</v>
      </c>
      <c r="D566" s="37">
        <v>11.210000000000003</v>
      </c>
      <c r="E566" s="36">
        <v>97.6</v>
      </c>
      <c r="F566" s="36">
        <v>116.00000000000001</v>
      </c>
      <c r="G566" s="35">
        <f t="shared" si="38"/>
        <v>0.21220465338197333</v>
      </c>
      <c r="H566" s="35">
        <f t="shared" si="41"/>
        <v>0.84137931034482738</v>
      </c>
      <c r="I566" s="35">
        <f t="shared" si="39"/>
        <v>0.82481428299643278</v>
      </c>
    </row>
    <row r="567" spans="1:9" x14ac:dyDescent="0.25">
      <c r="A567" s="36">
        <v>1996</v>
      </c>
      <c r="B567" s="36">
        <v>10</v>
      </c>
      <c r="C567" s="35">
        <f t="shared" si="40"/>
        <v>1996.75</v>
      </c>
      <c r="D567" s="37">
        <v>14.46290322580645</v>
      </c>
      <c r="E567" s="36">
        <v>34.799999999999997</v>
      </c>
      <c r="F567" s="36">
        <v>159.79999999999998</v>
      </c>
      <c r="G567" s="35">
        <f t="shared" si="38"/>
        <v>0.32192535230763197</v>
      </c>
      <c r="H567" s="35">
        <f t="shared" si="41"/>
        <v>0.21777221526908636</v>
      </c>
      <c r="I567" s="35">
        <f t="shared" si="39"/>
        <v>0.4040499026473956</v>
      </c>
    </row>
    <row r="568" spans="1:9" x14ac:dyDescent="0.25">
      <c r="A568" s="36">
        <v>1996</v>
      </c>
      <c r="B568" s="36">
        <v>11</v>
      </c>
      <c r="C568" s="35">
        <f t="shared" si="40"/>
        <v>1996.8333333333333</v>
      </c>
      <c r="D568" s="37">
        <v>15.523333333333333</v>
      </c>
      <c r="E568" s="36">
        <v>7.8000000000000007</v>
      </c>
      <c r="F568" s="36">
        <v>216.8</v>
      </c>
      <c r="G568" s="35">
        <f t="shared" si="38"/>
        <v>0.36300879959387533</v>
      </c>
      <c r="H568" s="35">
        <f t="shared" si="41"/>
        <v>3.5977859778597784E-2</v>
      </c>
      <c r="I568" s="35">
        <f t="shared" si="39"/>
        <v>0.24605786268909738</v>
      </c>
    </row>
    <row r="569" spans="1:9" x14ac:dyDescent="0.25">
      <c r="A569" s="36">
        <v>1996</v>
      </c>
      <c r="B569" s="36">
        <v>12</v>
      </c>
      <c r="C569" s="35">
        <f t="shared" si="40"/>
        <v>1996.9166666666667</v>
      </c>
      <c r="D569" s="37">
        <v>18.637096774193552</v>
      </c>
      <c r="E569" s="36">
        <v>11.2</v>
      </c>
      <c r="F569" s="36">
        <v>268.19999999999993</v>
      </c>
      <c r="G569" s="35">
        <f t="shared" si="38"/>
        <v>0.49486569679952386</v>
      </c>
      <c r="H569" s="35">
        <f t="shared" si="41"/>
        <v>4.1759880686055191E-2</v>
      </c>
      <c r="I569" s="35">
        <f t="shared" si="39"/>
        <v>0.25132841691593255</v>
      </c>
    </row>
    <row r="570" spans="1:9" x14ac:dyDescent="0.25">
      <c r="A570" s="36">
        <v>1997</v>
      </c>
      <c r="B570" s="36">
        <v>1</v>
      </c>
      <c r="C570" s="35">
        <f t="shared" si="40"/>
        <v>1997</v>
      </c>
      <c r="D570" s="37">
        <v>22.080645161290324</v>
      </c>
      <c r="E570" s="36">
        <v>12.4</v>
      </c>
      <c r="F570" s="36">
        <v>302</v>
      </c>
      <c r="G570" s="35">
        <f t="shared" si="38"/>
        <v>0.64941589376019859</v>
      </c>
      <c r="H570" s="35">
        <f t="shared" si="41"/>
        <v>4.1059602649006627E-2</v>
      </c>
      <c r="I570" s="35">
        <f t="shared" si="39"/>
        <v>0.25069094285338361</v>
      </c>
    </row>
    <row r="571" spans="1:9" x14ac:dyDescent="0.25">
      <c r="A571" s="36">
        <v>1997</v>
      </c>
      <c r="B571" s="36">
        <v>2</v>
      </c>
      <c r="C571" s="35">
        <f t="shared" si="40"/>
        <v>1997.0833333333333</v>
      </c>
      <c r="D571" s="37">
        <v>24.357142857142854</v>
      </c>
      <c r="E571" s="36">
        <v>38</v>
      </c>
      <c r="F571" s="36">
        <v>256.00000000000006</v>
      </c>
      <c r="G571" s="35">
        <f t="shared" si="38"/>
        <v>0.74782690234036431</v>
      </c>
      <c r="H571" s="35">
        <f t="shared" si="41"/>
        <v>0.14843749999999997</v>
      </c>
      <c r="I571" s="35">
        <f t="shared" si="39"/>
        <v>0.34567467651367184</v>
      </c>
    </row>
    <row r="572" spans="1:9" x14ac:dyDescent="0.25">
      <c r="A572" s="36">
        <v>1997</v>
      </c>
      <c r="B572" s="36">
        <v>3</v>
      </c>
      <c r="C572" s="35">
        <f t="shared" si="40"/>
        <v>1997.1666666666667</v>
      </c>
      <c r="D572" s="37">
        <v>16.143548387096775</v>
      </c>
      <c r="E572" s="36">
        <v>3.4000000000000004</v>
      </c>
      <c r="F572" s="36">
        <v>175.20000000000002</v>
      </c>
      <c r="G572" s="35">
        <f t="shared" si="38"/>
        <v>0.38807085161731875</v>
      </c>
      <c r="H572" s="35">
        <f t="shared" si="41"/>
        <v>1.9406392694063926E-2</v>
      </c>
      <c r="I572" s="35">
        <f t="shared" si="39"/>
        <v>0.23086289159421197</v>
      </c>
    </row>
    <row r="573" spans="1:9" x14ac:dyDescent="0.25">
      <c r="A573" s="36">
        <v>1997</v>
      </c>
      <c r="B573" s="36">
        <v>4</v>
      </c>
      <c r="C573" s="35">
        <f t="shared" si="40"/>
        <v>1997.25</v>
      </c>
      <c r="D573" s="37">
        <v>15.448333333333329</v>
      </c>
      <c r="E573" s="36">
        <v>1.2</v>
      </c>
      <c r="F573" s="36">
        <v>128.80000000000001</v>
      </c>
      <c r="G573" s="35">
        <f t="shared" si="38"/>
        <v>0.36002756888126497</v>
      </c>
      <c r="H573" s="35">
        <f t="shared" si="41"/>
        <v>9.3167701863354022E-3</v>
      </c>
      <c r="I573" s="35">
        <f t="shared" si="39"/>
        <v>0.22154644593186992</v>
      </c>
    </row>
    <row r="574" spans="1:9" x14ac:dyDescent="0.25">
      <c r="A574" s="36">
        <v>1997</v>
      </c>
      <c r="B574" s="36">
        <v>5</v>
      </c>
      <c r="C574" s="35">
        <f t="shared" si="40"/>
        <v>1997.3333333333333</v>
      </c>
      <c r="D574" s="37">
        <v>11.737096774193549</v>
      </c>
      <c r="E574" s="36">
        <v>54.999999999999993</v>
      </c>
      <c r="F574" s="36">
        <v>57.79999999999999</v>
      </c>
      <c r="G574" s="35">
        <f t="shared" si="38"/>
        <v>0.22818198409136231</v>
      </c>
      <c r="H574" s="35">
        <f t="shared" si="41"/>
        <v>0.95155709342560557</v>
      </c>
      <c r="I574" s="35">
        <f t="shared" si="39"/>
        <v>0.87964584834951709</v>
      </c>
    </row>
    <row r="575" spans="1:9" x14ac:dyDescent="0.25">
      <c r="A575" s="36">
        <v>1997</v>
      </c>
      <c r="B575" s="36">
        <v>6</v>
      </c>
      <c r="C575" s="35">
        <f t="shared" si="40"/>
        <v>1997.4166666666667</v>
      </c>
      <c r="D575" s="37">
        <v>9.4166666666666661</v>
      </c>
      <c r="E575" s="36">
        <v>25.999999999999996</v>
      </c>
      <c r="F575" s="36">
        <v>45.800000000000004</v>
      </c>
      <c r="G575" s="35">
        <f t="shared" si="38"/>
        <v>0.16328457660445339</v>
      </c>
      <c r="H575" s="35">
        <f t="shared" si="41"/>
        <v>0.56768558951965054</v>
      </c>
      <c r="I575" s="35">
        <f t="shared" si="39"/>
        <v>0.66325489407143257</v>
      </c>
    </row>
    <row r="576" spans="1:9" x14ac:dyDescent="0.25">
      <c r="A576" s="36">
        <v>1997</v>
      </c>
      <c r="B576" s="36">
        <v>7</v>
      </c>
      <c r="C576" s="35">
        <f t="shared" si="40"/>
        <v>1997.5</v>
      </c>
      <c r="D576" s="37">
        <v>7.5064516129032253</v>
      </c>
      <c r="E576" s="36">
        <v>18.400000000000002</v>
      </c>
      <c r="F576" s="36">
        <v>54.399999999999984</v>
      </c>
      <c r="G576" s="35">
        <f t="shared" si="38"/>
        <v>0.12031683243283584</v>
      </c>
      <c r="H576" s="35">
        <f t="shared" si="41"/>
        <v>0.33823529411764719</v>
      </c>
      <c r="I576" s="35">
        <f t="shared" si="39"/>
        <v>0.49995482266435992</v>
      </c>
    </row>
    <row r="577" spans="1:9" x14ac:dyDescent="0.25">
      <c r="A577" s="36">
        <v>1997</v>
      </c>
      <c r="B577" s="36">
        <v>8</v>
      </c>
      <c r="C577" s="35">
        <f t="shared" si="40"/>
        <v>1997.5833333333333</v>
      </c>
      <c r="D577" s="37">
        <v>8.7483870967741932</v>
      </c>
      <c r="E577" s="36">
        <v>72.399999999999977</v>
      </c>
      <c r="F577" s="36">
        <v>70.400000000000006</v>
      </c>
      <c r="G577" s="35">
        <f t="shared" si="38"/>
        <v>0.14719842883012607</v>
      </c>
      <c r="H577" s="35">
        <f t="shared" si="41"/>
        <v>1.0284090909090906</v>
      </c>
      <c r="I577" s="35">
        <f t="shared" si="39"/>
        <v>0.91442400245351241</v>
      </c>
    </row>
    <row r="578" spans="1:9" x14ac:dyDescent="0.25">
      <c r="A578" s="36">
        <v>1997</v>
      </c>
      <c r="B578" s="36">
        <v>9</v>
      </c>
      <c r="C578" s="35">
        <f t="shared" si="40"/>
        <v>1997.6666666666667</v>
      </c>
      <c r="D578" s="37">
        <v>11.836666666666664</v>
      </c>
      <c r="E578" s="36">
        <v>104.80000000000003</v>
      </c>
      <c r="F578" s="36">
        <v>79.3</v>
      </c>
      <c r="G578" s="35">
        <f t="shared" si="38"/>
        <v>0.23128097615419971</v>
      </c>
      <c r="H578" s="35">
        <f t="shared" si="41"/>
        <v>1.25</v>
      </c>
      <c r="I578" s="35">
        <f t="shared" si="39"/>
        <v>0.99874375000000026</v>
      </c>
    </row>
    <row r="579" spans="1:9" x14ac:dyDescent="0.25">
      <c r="A579" s="36">
        <v>1997</v>
      </c>
      <c r="B579" s="36">
        <v>10</v>
      </c>
      <c r="C579" s="35">
        <f t="shared" si="40"/>
        <v>1997.75</v>
      </c>
      <c r="D579" s="37">
        <v>14.372580645161285</v>
      </c>
      <c r="E579" s="36">
        <v>45.6</v>
      </c>
      <c r="F579" s="36">
        <v>151.60000000000002</v>
      </c>
      <c r="G579" s="35">
        <f t="shared" si="38"/>
        <v>0.31853682832821723</v>
      </c>
      <c r="H579" s="35">
        <f t="shared" si="41"/>
        <v>0.30079155672823216</v>
      </c>
      <c r="I579" s="35">
        <f t="shared" si="39"/>
        <v>0.47089463245173729</v>
      </c>
    </row>
    <row r="580" spans="1:9" x14ac:dyDescent="0.25">
      <c r="A580" s="36">
        <v>1997</v>
      </c>
      <c r="B580" s="36">
        <v>11</v>
      </c>
      <c r="C580" s="35">
        <f t="shared" si="40"/>
        <v>1997.8333333333333</v>
      </c>
      <c r="D580" s="37">
        <v>18.361666666666672</v>
      </c>
      <c r="E580" s="36">
        <v>49.8</v>
      </c>
      <c r="F580" s="36">
        <v>203.8</v>
      </c>
      <c r="G580" s="35">
        <f t="shared" si="38"/>
        <v>0.48269778879666642</v>
      </c>
      <c r="H580" s="35">
        <f t="shared" si="41"/>
        <v>0.24435721295387633</v>
      </c>
      <c r="I580" s="35">
        <f t="shared" si="39"/>
        <v>0.42581738422379117</v>
      </c>
    </row>
    <row r="581" spans="1:9" x14ac:dyDescent="0.25">
      <c r="A581" s="36">
        <v>1997</v>
      </c>
      <c r="B581" s="36">
        <v>12</v>
      </c>
      <c r="C581" s="35">
        <f t="shared" si="40"/>
        <v>1997.9166666666667</v>
      </c>
      <c r="D581" s="37">
        <v>19.222580645161287</v>
      </c>
      <c r="E581" s="36">
        <v>40</v>
      </c>
      <c r="F581" s="36">
        <v>240</v>
      </c>
      <c r="G581" s="35">
        <f t="shared" si="38"/>
        <v>0.52093471991480844</v>
      </c>
      <c r="H581" s="35">
        <f t="shared" si="41"/>
        <v>0.16666666666666666</v>
      </c>
      <c r="I581" s="35">
        <f t="shared" si="39"/>
        <v>0.36124722222222222</v>
      </c>
    </row>
    <row r="582" spans="1:9" x14ac:dyDescent="0.25">
      <c r="A582" s="36">
        <v>1998</v>
      </c>
      <c r="B582" s="36">
        <v>1</v>
      </c>
      <c r="C582" s="35">
        <f t="shared" si="40"/>
        <v>1998</v>
      </c>
      <c r="D582" s="37">
        <v>21.119354838709686</v>
      </c>
      <c r="E582" s="36">
        <v>13.799999999999999</v>
      </c>
      <c r="F582" s="36">
        <v>261.29999999999995</v>
      </c>
      <c r="G582" s="35">
        <f t="shared" ref="G582:G645" si="42">IF(D582&gt;tmax,0,((tmax-D582)/(tmax-topt))^ta*EXP((ta/tb)*(1-((tmax-D582)/(tmax-topt))^tb)))</f>
        <v>0.60632977932261911</v>
      </c>
      <c r="H582" s="35">
        <f t="shared" si="41"/>
        <v>5.2812858783008045E-2</v>
      </c>
      <c r="I582" s="35">
        <f t="shared" ref="I582:I645" si="43">wfacpar1+(wfacpar2*H582)-(wfacpar3*H582^2)</f>
        <v>0.26135876903568356</v>
      </c>
    </row>
    <row r="583" spans="1:9" x14ac:dyDescent="0.25">
      <c r="A583" s="36">
        <v>1998</v>
      </c>
      <c r="B583" s="36">
        <v>2</v>
      </c>
      <c r="C583" s="35">
        <f t="shared" ref="C583:C646" si="44">A583+((B583-1)/12)</f>
        <v>1998.0833333333333</v>
      </c>
      <c r="D583" s="37">
        <v>20.287500000000001</v>
      </c>
      <c r="E583" s="36">
        <v>35.199999999999996</v>
      </c>
      <c r="F583" s="36">
        <v>227.39999999999998</v>
      </c>
      <c r="G583" s="35">
        <f t="shared" si="42"/>
        <v>0.56881369018786054</v>
      </c>
      <c r="H583" s="35">
        <f t="shared" ref="H583:H646" si="45">MIN(1.25,E583/F583)</f>
        <v>0.15479331574318381</v>
      </c>
      <c r="I583" s="35">
        <f t="shared" si="43"/>
        <v>0.35112243943040089</v>
      </c>
    </row>
    <row r="584" spans="1:9" x14ac:dyDescent="0.25">
      <c r="A584" s="36">
        <v>1998</v>
      </c>
      <c r="B584" s="36">
        <v>3</v>
      </c>
      <c r="C584" s="35">
        <f t="shared" si="44"/>
        <v>1998.1666666666667</v>
      </c>
      <c r="D584" s="37">
        <v>18.724193548387092</v>
      </c>
      <c r="E584" s="36">
        <v>8.7999999999999989</v>
      </c>
      <c r="F584" s="36">
        <v>194.20000000000002</v>
      </c>
      <c r="G584" s="35">
        <f t="shared" si="42"/>
        <v>0.49872731257867087</v>
      </c>
      <c r="H584" s="35">
        <f t="shared" si="45"/>
        <v>4.5314109165808435E-2</v>
      </c>
      <c r="I584" s="35">
        <f t="shared" si="43"/>
        <v>0.25456023794043742</v>
      </c>
    </row>
    <row r="585" spans="1:9" x14ac:dyDescent="0.25">
      <c r="A585" s="36">
        <v>1998</v>
      </c>
      <c r="B585" s="36">
        <v>4</v>
      </c>
      <c r="C585" s="35">
        <f t="shared" si="44"/>
        <v>1998.25</v>
      </c>
      <c r="D585" s="37">
        <v>13.435000000000002</v>
      </c>
      <c r="E585" s="36">
        <v>75.399999999999991</v>
      </c>
      <c r="F585" s="36">
        <v>98.999999999999986</v>
      </c>
      <c r="G585" s="35">
        <f t="shared" si="42"/>
        <v>0.28446160031702417</v>
      </c>
      <c r="H585" s="35">
        <f t="shared" si="45"/>
        <v>0.76161616161616164</v>
      </c>
      <c r="I585" s="35">
        <f t="shared" si="43"/>
        <v>0.7814632355882053</v>
      </c>
    </row>
    <row r="586" spans="1:9" x14ac:dyDescent="0.25">
      <c r="A586" s="36">
        <v>1998</v>
      </c>
      <c r="B586" s="36">
        <v>5</v>
      </c>
      <c r="C586" s="35">
        <f t="shared" si="44"/>
        <v>1998.3333333333333</v>
      </c>
      <c r="D586" s="37">
        <v>12.301612903225806</v>
      </c>
      <c r="E586" s="36">
        <v>20.200000000000003</v>
      </c>
      <c r="F586" s="36">
        <v>73.000000000000014</v>
      </c>
      <c r="G586" s="35">
        <f t="shared" si="42"/>
        <v>0.24608875886652642</v>
      </c>
      <c r="H586" s="35">
        <f t="shared" si="45"/>
        <v>0.27671232876712326</v>
      </c>
      <c r="I586" s="35">
        <f t="shared" si="43"/>
        <v>0.45184920773128168</v>
      </c>
    </row>
    <row r="587" spans="1:9" x14ac:dyDescent="0.25">
      <c r="A587" s="36">
        <v>1998</v>
      </c>
      <c r="B587" s="36">
        <v>6</v>
      </c>
      <c r="C587" s="35">
        <f t="shared" si="44"/>
        <v>1998.4166666666667</v>
      </c>
      <c r="D587" s="37">
        <v>9.2350000000000012</v>
      </c>
      <c r="E587" s="36">
        <v>64.7</v>
      </c>
      <c r="F587" s="36">
        <v>46.7</v>
      </c>
      <c r="G587" s="35">
        <f t="shared" si="42"/>
        <v>0.15879753324961035</v>
      </c>
      <c r="H587" s="35">
        <f t="shared" si="45"/>
        <v>1.25</v>
      </c>
      <c r="I587" s="35">
        <f t="shared" si="43"/>
        <v>0.99874375000000026</v>
      </c>
    </row>
    <row r="588" spans="1:9" x14ac:dyDescent="0.25">
      <c r="A588" s="36">
        <v>1998</v>
      </c>
      <c r="B588" s="36">
        <v>7</v>
      </c>
      <c r="C588" s="35">
        <f t="shared" si="44"/>
        <v>1998.5</v>
      </c>
      <c r="D588" s="37">
        <v>7.6016129032258055</v>
      </c>
      <c r="E588" s="36">
        <v>60.6</v>
      </c>
      <c r="F588" s="36">
        <v>44.399999999999991</v>
      </c>
      <c r="G588" s="35">
        <f t="shared" si="42"/>
        <v>0.12224090666677294</v>
      </c>
      <c r="H588" s="35">
        <f t="shared" si="45"/>
        <v>1.25</v>
      </c>
      <c r="I588" s="35">
        <f t="shared" si="43"/>
        <v>0.99874375000000026</v>
      </c>
    </row>
    <row r="589" spans="1:9" x14ac:dyDescent="0.25">
      <c r="A589" s="36">
        <v>1998</v>
      </c>
      <c r="B589" s="36">
        <v>8</v>
      </c>
      <c r="C589" s="35">
        <f t="shared" si="44"/>
        <v>1998.5833333333333</v>
      </c>
      <c r="D589" s="37">
        <v>10.195161290322579</v>
      </c>
      <c r="E589" s="36">
        <v>34.799999999999997</v>
      </c>
      <c r="F589" s="36">
        <v>65.2</v>
      </c>
      <c r="G589" s="35">
        <f t="shared" si="42"/>
        <v>0.18348655716091472</v>
      </c>
      <c r="H589" s="35">
        <f t="shared" si="45"/>
        <v>0.53374233128834347</v>
      </c>
      <c r="I589" s="35">
        <f t="shared" si="43"/>
        <v>0.64069873536828625</v>
      </c>
    </row>
    <row r="590" spans="1:9" x14ac:dyDescent="0.25">
      <c r="A590" s="36">
        <v>1998</v>
      </c>
      <c r="B590" s="36">
        <v>9</v>
      </c>
      <c r="C590" s="35">
        <f t="shared" si="44"/>
        <v>1998.6666666666667</v>
      </c>
      <c r="D590" s="37">
        <v>12.994999999999997</v>
      </c>
      <c r="E590" s="36">
        <v>47</v>
      </c>
      <c r="F590" s="36">
        <v>107.39999999999999</v>
      </c>
      <c r="G590" s="35">
        <f t="shared" si="42"/>
        <v>0.26918788087354134</v>
      </c>
      <c r="H590" s="35">
        <f t="shared" si="45"/>
        <v>0.43761638733705777</v>
      </c>
      <c r="I590" s="35">
        <f t="shared" si="43"/>
        <v>0.57380362001463403</v>
      </c>
    </row>
    <row r="591" spans="1:9" x14ac:dyDescent="0.25">
      <c r="A591" s="36">
        <v>1998</v>
      </c>
      <c r="B591" s="36">
        <v>10</v>
      </c>
      <c r="C591" s="35">
        <f t="shared" si="44"/>
        <v>1998.75</v>
      </c>
      <c r="D591" s="37">
        <v>13.898387096774194</v>
      </c>
      <c r="E591" s="36">
        <v>54.800000000000011</v>
      </c>
      <c r="F591" s="36">
        <v>143.19999999999999</v>
      </c>
      <c r="G591" s="35">
        <f t="shared" si="42"/>
        <v>0.30104835013636283</v>
      </c>
      <c r="H591" s="35">
        <f t="shared" si="45"/>
        <v>0.38268156424581018</v>
      </c>
      <c r="I591" s="35">
        <f t="shared" si="43"/>
        <v>0.53357143737711077</v>
      </c>
    </row>
    <row r="592" spans="1:9" x14ac:dyDescent="0.25">
      <c r="A592" s="36">
        <v>1998</v>
      </c>
      <c r="B592" s="36">
        <v>11</v>
      </c>
      <c r="C592" s="35">
        <f t="shared" si="44"/>
        <v>1998.8333333333333</v>
      </c>
      <c r="D592" s="37">
        <v>17.245000000000001</v>
      </c>
      <c r="E592" s="36">
        <v>39.999999999999993</v>
      </c>
      <c r="F592" s="36">
        <v>224.79999999999995</v>
      </c>
      <c r="G592" s="35">
        <f t="shared" si="42"/>
        <v>0.43420391380190759</v>
      </c>
      <c r="H592" s="35">
        <f t="shared" si="45"/>
        <v>0.17793594306049823</v>
      </c>
      <c r="I592" s="35">
        <f t="shared" si="43"/>
        <v>0.37079396030951989</v>
      </c>
    </row>
    <row r="593" spans="1:9" x14ac:dyDescent="0.25">
      <c r="A593" s="36">
        <v>1998</v>
      </c>
      <c r="B593" s="36">
        <v>12</v>
      </c>
      <c r="C593" s="35">
        <f t="shared" si="44"/>
        <v>1998.9166666666667</v>
      </c>
      <c r="D593" s="37">
        <v>19.966129032258067</v>
      </c>
      <c r="E593" s="36">
        <v>5.3999999999999995</v>
      </c>
      <c r="F593" s="36">
        <v>268.39999999999998</v>
      </c>
      <c r="G593" s="35">
        <f t="shared" si="42"/>
        <v>0.55432575178211585</v>
      </c>
      <c r="H593" s="35">
        <f t="shared" si="45"/>
        <v>2.0119225037257823E-2</v>
      </c>
      <c r="I593" s="35">
        <f t="shared" si="43"/>
        <v>0.23151924086211606</v>
      </c>
    </row>
    <row r="594" spans="1:9" x14ac:dyDescent="0.25">
      <c r="A594" s="36">
        <v>1999</v>
      </c>
      <c r="B594" s="36">
        <v>1</v>
      </c>
      <c r="C594" s="35">
        <f t="shared" si="44"/>
        <v>1999</v>
      </c>
      <c r="D594" s="37">
        <v>23.654838709677417</v>
      </c>
      <c r="E594" s="36">
        <v>11.2</v>
      </c>
      <c r="F594" s="36">
        <v>313.79999999999995</v>
      </c>
      <c r="G594" s="35">
        <f t="shared" si="42"/>
        <v>0.71824391647737262</v>
      </c>
      <c r="H594" s="35">
        <f t="shared" si="45"/>
        <v>3.5691523263224986E-2</v>
      </c>
      <c r="I594" s="35">
        <f t="shared" si="43"/>
        <v>0.24579643568161169</v>
      </c>
    </row>
    <row r="595" spans="1:9" x14ac:dyDescent="0.25">
      <c r="A595" s="36">
        <v>1999</v>
      </c>
      <c r="B595" s="36">
        <v>2</v>
      </c>
      <c r="C595" s="35">
        <f t="shared" si="44"/>
        <v>1999.0833333333333</v>
      </c>
      <c r="D595" s="37">
        <v>23.241071428571423</v>
      </c>
      <c r="E595" s="36">
        <v>17.8</v>
      </c>
      <c r="F595" s="36">
        <v>253.99999999999997</v>
      </c>
      <c r="G595" s="35">
        <f t="shared" si="42"/>
        <v>0.7004458061525467</v>
      </c>
      <c r="H595" s="35">
        <f t="shared" si="45"/>
        <v>7.0078740157480321E-2</v>
      </c>
      <c r="I595" s="35">
        <f t="shared" si="43"/>
        <v>0.27690922047244099</v>
      </c>
    </row>
    <row r="596" spans="1:9" x14ac:dyDescent="0.25">
      <c r="A596" s="36">
        <v>1999</v>
      </c>
      <c r="B596" s="36">
        <v>3</v>
      </c>
      <c r="C596" s="35">
        <f t="shared" si="44"/>
        <v>1999.1666666666667</v>
      </c>
      <c r="D596" s="37">
        <v>18.467741935483872</v>
      </c>
      <c r="E596" s="36">
        <v>55.4</v>
      </c>
      <c r="F596" s="36">
        <v>171.39999999999998</v>
      </c>
      <c r="G596" s="35">
        <f t="shared" si="42"/>
        <v>0.48737575453318149</v>
      </c>
      <c r="H596" s="35">
        <f t="shared" si="45"/>
        <v>0.32322053675612605</v>
      </c>
      <c r="I596" s="35">
        <f t="shared" si="43"/>
        <v>0.4883830886828085</v>
      </c>
    </row>
    <row r="597" spans="1:9" x14ac:dyDescent="0.25">
      <c r="A597" s="36">
        <v>1999</v>
      </c>
      <c r="B597" s="36">
        <v>4</v>
      </c>
      <c r="C597" s="35">
        <f t="shared" si="44"/>
        <v>1999.25</v>
      </c>
      <c r="D597" s="37">
        <v>13.58</v>
      </c>
      <c r="E597" s="36">
        <v>1.5999999999999999</v>
      </c>
      <c r="F597" s="36">
        <v>109.6</v>
      </c>
      <c r="G597" s="35">
        <f t="shared" si="42"/>
        <v>0.28959725869723296</v>
      </c>
      <c r="H597" s="35">
        <f t="shared" si="45"/>
        <v>1.4598540145985401E-2</v>
      </c>
      <c r="I597" s="35">
        <f t="shared" si="43"/>
        <v>0.22642959667536897</v>
      </c>
    </row>
    <row r="598" spans="1:9" x14ac:dyDescent="0.25">
      <c r="A598" s="36">
        <v>1999</v>
      </c>
      <c r="B598" s="36">
        <v>5</v>
      </c>
      <c r="C598" s="35">
        <f t="shared" si="44"/>
        <v>1999.3333333333333</v>
      </c>
      <c r="D598" s="37">
        <v>13.043548387096774</v>
      </c>
      <c r="E598" s="36">
        <v>77.599999999999994</v>
      </c>
      <c r="F598" s="36">
        <v>84.199999999999974</v>
      </c>
      <c r="G598" s="35">
        <f t="shared" si="42"/>
        <v>0.27084997752711293</v>
      </c>
      <c r="H598" s="35">
        <f t="shared" si="45"/>
        <v>0.92161520190023771</v>
      </c>
      <c r="I598" s="35">
        <f t="shared" si="43"/>
        <v>0.86532453608363769</v>
      </c>
    </row>
    <row r="599" spans="1:9" x14ac:dyDescent="0.25">
      <c r="A599" s="36">
        <v>1999</v>
      </c>
      <c r="B599" s="36">
        <v>6</v>
      </c>
      <c r="C599" s="35">
        <f t="shared" si="44"/>
        <v>1999.4166666666667</v>
      </c>
      <c r="D599" s="37">
        <v>9.7566666666666677</v>
      </c>
      <c r="E599" s="36">
        <v>37.199999999999996</v>
      </c>
      <c r="F599" s="36">
        <v>46</v>
      </c>
      <c r="G599" s="35">
        <f t="shared" si="42"/>
        <v>0.17191291396359457</v>
      </c>
      <c r="H599" s="35">
        <f t="shared" si="45"/>
        <v>0.80869565217391293</v>
      </c>
      <c r="I599" s="35">
        <f t="shared" si="43"/>
        <v>0.80742210207939502</v>
      </c>
    </row>
    <row r="600" spans="1:9" x14ac:dyDescent="0.25">
      <c r="A600" s="36">
        <v>1999</v>
      </c>
      <c r="B600" s="36">
        <v>7</v>
      </c>
      <c r="C600" s="35">
        <f t="shared" si="44"/>
        <v>1999.5</v>
      </c>
      <c r="D600" s="37">
        <v>9.7177419354838737</v>
      </c>
      <c r="E600" s="36">
        <v>45.800000000000004</v>
      </c>
      <c r="F600" s="36">
        <v>48.599999999999994</v>
      </c>
      <c r="G600" s="35">
        <f t="shared" si="42"/>
        <v>0.1709098291369949</v>
      </c>
      <c r="H600" s="35">
        <f t="shared" si="45"/>
        <v>0.94238683127572032</v>
      </c>
      <c r="I600" s="35">
        <f t="shared" si="43"/>
        <v>0.87530564277125789</v>
      </c>
    </row>
    <row r="601" spans="1:9" x14ac:dyDescent="0.25">
      <c r="A601" s="36">
        <v>1999</v>
      </c>
      <c r="B601" s="36">
        <v>8</v>
      </c>
      <c r="C601" s="35">
        <f t="shared" si="44"/>
        <v>1999.5833333333333</v>
      </c>
      <c r="D601" s="37">
        <v>9.9854838709677427</v>
      </c>
      <c r="E601" s="36">
        <v>33</v>
      </c>
      <c r="F601" s="36">
        <v>77</v>
      </c>
      <c r="G601" s="35">
        <f t="shared" si="42"/>
        <v>0.1778895434456392</v>
      </c>
      <c r="H601" s="35">
        <f t="shared" si="45"/>
        <v>0.42857142857142855</v>
      </c>
      <c r="I601" s="35">
        <f t="shared" si="43"/>
        <v>0.56727959183673471</v>
      </c>
    </row>
    <row r="602" spans="1:9" x14ac:dyDescent="0.25">
      <c r="A602" s="36">
        <v>1999</v>
      </c>
      <c r="B602" s="36">
        <v>9</v>
      </c>
      <c r="C602" s="35">
        <f t="shared" si="44"/>
        <v>1999.6666666666667</v>
      </c>
      <c r="D602" s="37">
        <v>13.5</v>
      </c>
      <c r="E602" s="36">
        <v>44.8</v>
      </c>
      <c r="F602" s="36">
        <v>113.2</v>
      </c>
      <c r="G602" s="35">
        <f t="shared" si="42"/>
        <v>0.28675758953232033</v>
      </c>
      <c r="H602" s="35">
        <f t="shared" si="45"/>
        <v>0.39575971731448761</v>
      </c>
      <c r="I602" s="35">
        <f t="shared" si="43"/>
        <v>0.54328147061394194</v>
      </c>
    </row>
    <row r="603" spans="1:9" x14ac:dyDescent="0.25">
      <c r="A603" s="36">
        <v>1999</v>
      </c>
      <c r="B603" s="36">
        <v>10</v>
      </c>
      <c r="C603" s="35">
        <f t="shared" si="44"/>
        <v>1999.75</v>
      </c>
      <c r="D603" s="37">
        <v>15.674193548387095</v>
      </c>
      <c r="E603" s="36">
        <v>55.8</v>
      </c>
      <c r="F603" s="36">
        <v>155.80000000000001</v>
      </c>
      <c r="G603" s="35">
        <f t="shared" si="42"/>
        <v>0.36903850211146605</v>
      </c>
      <c r="H603" s="35">
        <f t="shared" si="45"/>
        <v>0.35815147625160459</v>
      </c>
      <c r="I603" s="35">
        <f t="shared" si="43"/>
        <v>0.51513616894705527</v>
      </c>
    </row>
    <row r="604" spans="1:9" x14ac:dyDescent="0.25">
      <c r="A604" s="36">
        <v>1999</v>
      </c>
      <c r="B604" s="36">
        <v>11</v>
      </c>
      <c r="C604" s="35">
        <f t="shared" si="44"/>
        <v>1999.8333333333333</v>
      </c>
      <c r="D604" s="37">
        <v>15.658333333333335</v>
      </c>
      <c r="E604" s="36">
        <v>40.6</v>
      </c>
      <c r="F604" s="36">
        <v>182.2</v>
      </c>
      <c r="G604" s="35">
        <f t="shared" si="42"/>
        <v>0.36840253229453968</v>
      </c>
      <c r="H604" s="35">
        <f t="shared" si="45"/>
        <v>0.22283205268935238</v>
      </c>
      <c r="I604" s="35">
        <f t="shared" si="43"/>
        <v>0.40821911856670701</v>
      </c>
    </row>
    <row r="605" spans="1:9" x14ac:dyDescent="0.25">
      <c r="A605" s="36">
        <v>1999</v>
      </c>
      <c r="B605" s="36">
        <v>12</v>
      </c>
      <c r="C605" s="35">
        <f t="shared" si="44"/>
        <v>1999.9166666666667</v>
      </c>
      <c r="D605" s="37">
        <v>19.117741935483874</v>
      </c>
      <c r="E605" s="36">
        <v>35.600000000000009</v>
      </c>
      <c r="F605" s="36">
        <v>235.5</v>
      </c>
      <c r="G605" s="35">
        <f t="shared" si="42"/>
        <v>0.51624907718617452</v>
      </c>
      <c r="H605" s="35">
        <f t="shared" si="45"/>
        <v>0.15116772823779198</v>
      </c>
      <c r="I605" s="35">
        <f t="shared" si="43"/>
        <v>0.34801722669840113</v>
      </c>
    </row>
    <row r="606" spans="1:9" x14ac:dyDescent="0.25">
      <c r="A606" s="36">
        <v>2000</v>
      </c>
      <c r="B606" s="36">
        <v>1</v>
      </c>
      <c r="C606" s="35">
        <f t="shared" si="44"/>
        <v>2000</v>
      </c>
      <c r="D606" s="37">
        <v>21.532258064516125</v>
      </c>
      <c r="E606" s="36">
        <v>0.8</v>
      </c>
      <c r="F606" s="36">
        <v>306.60000000000008</v>
      </c>
      <c r="G606" s="35">
        <f t="shared" si="42"/>
        <v>0.62489472910530131</v>
      </c>
      <c r="H606" s="35">
        <f t="shared" si="45"/>
        <v>2.6092628832354854E-3</v>
      </c>
      <c r="I606" s="35">
        <f t="shared" si="43"/>
        <v>0.21532575442887483</v>
      </c>
    </row>
    <row r="607" spans="1:9" x14ac:dyDescent="0.25">
      <c r="A607" s="36">
        <v>2000</v>
      </c>
      <c r="B607" s="36">
        <v>2</v>
      </c>
      <c r="C607" s="35">
        <f t="shared" si="44"/>
        <v>2000.0833333333333</v>
      </c>
      <c r="D607" s="37">
        <v>24.239655172413791</v>
      </c>
      <c r="E607" s="36">
        <v>68.2</v>
      </c>
      <c r="F607" s="36">
        <v>269.60000000000002</v>
      </c>
      <c r="G607" s="35">
        <f t="shared" si="42"/>
        <v>0.74293856626218169</v>
      </c>
      <c r="H607" s="35">
        <f t="shared" si="45"/>
        <v>0.2529673590504451</v>
      </c>
      <c r="I607" s="35">
        <f t="shared" si="43"/>
        <v>0.43279414755567103</v>
      </c>
    </row>
    <row r="608" spans="1:9" x14ac:dyDescent="0.25">
      <c r="A608" s="36">
        <v>2000</v>
      </c>
      <c r="B608" s="36">
        <v>3</v>
      </c>
      <c r="C608" s="35">
        <f t="shared" si="44"/>
        <v>2000.1666666666667</v>
      </c>
      <c r="D608" s="37">
        <v>19.238709677419354</v>
      </c>
      <c r="E608" s="36">
        <v>19</v>
      </c>
      <c r="F608" s="36">
        <v>188.19999999999993</v>
      </c>
      <c r="G608" s="35">
        <f t="shared" si="42"/>
        <v>0.52165618557988724</v>
      </c>
      <c r="H608" s="35">
        <f t="shared" si="45"/>
        <v>0.1009564293304995</v>
      </c>
      <c r="I608" s="35">
        <f t="shared" si="43"/>
        <v>0.3043603881957942</v>
      </c>
    </row>
    <row r="609" spans="1:9" x14ac:dyDescent="0.25">
      <c r="A609" s="36">
        <v>2000</v>
      </c>
      <c r="B609" s="36">
        <v>4</v>
      </c>
      <c r="C609" s="35">
        <f t="shared" si="44"/>
        <v>2000.25</v>
      </c>
      <c r="D609" s="37">
        <v>15.478333333333333</v>
      </c>
      <c r="E609" s="36">
        <v>59.400000000000006</v>
      </c>
      <c r="F609" s="36">
        <v>116.2</v>
      </c>
      <c r="G609" s="35">
        <f t="shared" si="42"/>
        <v>0.36121873972816987</v>
      </c>
      <c r="H609" s="35">
        <f t="shared" si="45"/>
        <v>0.51118760757314974</v>
      </c>
      <c r="I609" s="35">
        <f t="shared" si="43"/>
        <v>0.62540305989139744</v>
      </c>
    </row>
    <row r="610" spans="1:9" x14ac:dyDescent="0.25">
      <c r="A610" s="36">
        <v>2000</v>
      </c>
      <c r="B610" s="36">
        <v>5</v>
      </c>
      <c r="C610" s="35">
        <f t="shared" si="44"/>
        <v>2000.3333333333333</v>
      </c>
      <c r="D610" s="37">
        <v>10.82258064516129</v>
      </c>
      <c r="E610" s="36">
        <v>56.199999999999996</v>
      </c>
      <c r="F610" s="36">
        <v>56.8</v>
      </c>
      <c r="G610" s="35">
        <f t="shared" si="42"/>
        <v>0.20092298309300741</v>
      </c>
      <c r="H610" s="35">
        <f t="shared" si="45"/>
        <v>0.98943661971830987</v>
      </c>
      <c r="I610" s="35">
        <f t="shared" si="43"/>
        <v>0.89714384918666934</v>
      </c>
    </row>
    <row r="611" spans="1:9" x14ac:dyDescent="0.25">
      <c r="A611" s="36">
        <v>2000</v>
      </c>
      <c r="B611" s="36">
        <v>6</v>
      </c>
      <c r="C611" s="35">
        <f t="shared" si="44"/>
        <v>2000.4166666666667</v>
      </c>
      <c r="D611" s="37">
        <v>9.2200000000000006</v>
      </c>
      <c r="E611" s="36">
        <v>58.999999999999993</v>
      </c>
      <c r="F611" s="36">
        <v>45.599999999999994</v>
      </c>
      <c r="G611" s="35">
        <f t="shared" si="42"/>
        <v>0.15843086588404753</v>
      </c>
      <c r="H611" s="35">
        <f t="shared" si="45"/>
        <v>1.25</v>
      </c>
      <c r="I611" s="35">
        <f t="shared" si="43"/>
        <v>0.99874375000000026</v>
      </c>
    </row>
    <row r="612" spans="1:9" x14ac:dyDescent="0.25">
      <c r="A612" s="36">
        <v>2000</v>
      </c>
      <c r="B612" s="36">
        <v>7</v>
      </c>
      <c r="C612" s="35">
        <f t="shared" si="44"/>
        <v>2000.5</v>
      </c>
      <c r="D612" s="37">
        <v>9.2080645161290313</v>
      </c>
      <c r="E612" s="36">
        <v>67.199999999999974</v>
      </c>
      <c r="F612" s="36">
        <v>55.6</v>
      </c>
      <c r="G612" s="35">
        <f t="shared" si="42"/>
        <v>0.1581395250337754</v>
      </c>
      <c r="H612" s="35">
        <f t="shared" si="45"/>
        <v>1.2086330935251794</v>
      </c>
      <c r="I612" s="35">
        <f t="shared" si="43"/>
        <v>0.98480178562186227</v>
      </c>
    </row>
    <row r="613" spans="1:9" x14ac:dyDescent="0.25">
      <c r="A613" s="36">
        <v>2000</v>
      </c>
      <c r="B613" s="36">
        <v>8</v>
      </c>
      <c r="C613" s="35">
        <f t="shared" si="44"/>
        <v>2000.5833333333333</v>
      </c>
      <c r="D613" s="37">
        <v>9.6145161290322587</v>
      </c>
      <c r="E613" s="36">
        <v>58.199999999999996</v>
      </c>
      <c r="F613" s="36">
        <v>68.8</v>
      </c>
      <c r="G613" s="35">
        <f t="shared" si="42"/>
        <v>0.16826885729344515</v>
      </c>
      <c r="H613" s="35">
        <f t="shared" si="45"/>
        <v>0.84593023255813948</v>
      </c>
      <c r="I613" s="35">
        <f t="shared" si="43"/>
        <v>0.82719510799756624</v>
      </c>
    </row>
    <row r="614" spans="1:9" x14ac:dyDescent="0.25">
      <c r="A614" s="36">
        <v>2000</v>
      </c>
      <c r="B614" s="36">
        <v>9</v>
      </c>
      <c r="C614" s="35">
        <f t="shared" si="44"/>
        <v>2000.6666666666667</v>
      </c>
      <c r="D614" s="37">
        <v>13.005000000000003</v>
      </c>
      <c r="E614" s="36">
        <v>57.20000000000001</v>
      </c>
      <c r="F614" s="36">
        <v>95.399999999999991</v>
      </c>
      <c r="G614" s="35">
        <f t="shared" si="42"/>
        <v>0.26952976596511985</v>
      </c>
      <c r="H614" s="35">
        <f t="shared" si="45"/>
        <v>0.59958071278826008</v>
      </c>
      <c r="I614" s="35">
        <f t="shared" si="43"/>
        <v>0.68394330349098365</v>
      </c>
    </row>
    <row r="615" spans="1:9" x14ac:dyDescent="0.25">
      <c r="A615" s="36">
        <v>2000</v>
      </c>
      <c r="B615" s="36">
        <v>10</v>
      </c>
      <c r="C615" s="35">
        <f t="shared" si="44"/>
        <v>2000.75</v>
      </c>
      <c r="D615" s="37">
        <v>13.809677419354841</v>
      </c>
      <c r="E615" s="36">
        <v>52.800000000000004</v>
      </c>
      <c r="F615" s="36">
        <v>137.4</v>
      </c>
      <c r="G615" s="35">
        <f t="shared" si="42"/>
        <v>0.2978339624748263</v>
      </c>
      <c r="H615" s="35">
        <f t="shared" si="45"/>
        <v>0.38427947598253276</v>
      </c>
      <c r="I615" s="35">
        <f t="shared" si="43"/>
        <v>0.53476225281745204</v>
      </c>
    </row>
    <row r="616" spans="1:9" x14ac:dyDescent="0.25">
      <c r="A616" s="36">
        <v>2000</v>
      </c>
      <c r="B616" s="36">
        <v>11</v>
      </c>
      <c r="C616" s="35">
        <f t="shared" si="44"/>
        <v>2000.8333333333333</v>
      </c>
      <c r="D616" s="37">
        <v>20.386666666666667</v>
      </c>
      <c r="E616" s="36">
        <v>21.8</v>
      </c>
      <c r="F616" s="36">
        <v>223.49999999999997</v>
      </c>
      <c r="G616" s="35">
        <f t="shared" si="42"/>
        <v>0.57328734889419319</v>
      </c>
      <c r="H616" s="35">
        <f t="shared" si="45"/>
        <v>9.753914988814319E-2</v>
      </c>
      <c r="I616" s="35">
        <f t="shared" si="43"/>
        <v>0.30134497050683406</v>
      </c>
    </row>
    <row r="617" spans="1:9" x14ac:dyDescent="0.25">
      <c r="A617" s="36">
        <v>2000</v>
      </c>
      <c r="B617" s="36">
        <v>12</v>
      </c>
      <c r="C617" s="35">
        <f t="shared" si="44"/>
        <v>2000.9166666666667</v>
      </c>
      <c r="D617" s="37">
        <v>20.4258064516129</v>
      </c>
      <c r="E617" s="36">
        <v>7.9999999999999991</v>
      </c>
      <c r="F617" s="36">
        <v>274.00000000000006</v>
      </c>
      <c r="G617" s="35">
        <f t="shared" si="42"/>
        <v>0.57505324503306954</v>
      </c>
      <c r="H617" s="35">
        <f t="shared" si="45"/>
        <v>2.9197080291970795E-2</v>
      </c>
      <c r="I617" s="35">
        <f t="shared" si="43"/>
        <v>0.23985634290585539</v>
      </c>
    </row>
    <row r="618" spans="1:9" x14ac:dyDescent="0.25">
      <c r="A618" s="36">
        <v>2001</v>
      </c>
      <c r="B618" s="36">
        <v>1</v>
      </c>
      <c r="C618" s="35">
        <f t="shared" si="44"/>
        <v>2001</v>
      </c>
      <c r="D618" s="37">
        <v>25.651612903225804</v>
      </c>
      <c r="E618" s="36">
        <v>13.2</v>
      </c>
      <c r="F618" s="36">
        <v>354.80000000000013</v>
      </c>
      <c r="G618" s="35">
        <f t="shared" si="42"/>
        <v>0.79977970010973953</v>
      </c>
      <c r="H618" s="35">
        <f t="shared" si="45"/>
        <v>3.7204058624577215E-2</v>
      </c>
      <c r="I618" s="35">
        <f t="shared" si="43"/>
        <v>0.24717694227911877</v>
      </c>
    </row>
    <row r="619" spans="1:9" x14ac:dyDescent="0.25">
      <c r="A619" s="36">
        <v>2001</v>
      </c>
      <c r="B619" s="36">
        <v>2</v>
      </c>
      <c r="C619" s="35">
        <f t="shared" si="44"/>
        <v>2001.0833333333333</v>
      </c>
      <c r="D619" s="37">
        <v>23.953571428571426</v>
      </c>
      <c r="E619" s="36">
        <v>15.2</v>
      </c>
      <c r="F619" s="36">
        <v>262</v>
      </c>
      <c r="G619" s="35">
        <f t="shared" si="42"/>
        <v>0.73093080939161237</v>
      </c>
      <c r="H619" s="35">
        <f t="shared" si="45"/>
        <v>5.8015267175572517E-2</v>
      </c>
      <c r="I619" s="35">
        <f t="shared" si="43"/>
        <v>0.2660594424567333</v>
      </c>
    </row>
    <row r="620" spans="1:9" x14ac:dyDescent="0.25">
      <c r="A620" s="36">
        <v>2001</v>
      </c>
      <c r="B620" s="36">
        <v>3</v>
      </c>
      <c r="C620" s="35">
        <f t="shared" si="44"/>
        <v>2001.1666666666667</v>
      </c>
      <c r="D620" s="37">
        <v>18.448387096774198</v>
      </c>
      <c r="E620" s="36">
        <v>32.799999999999997</v>
      </c>
      <c r="F620" s="36">
        <v>199.8</v>
      </c>
      <c r="G620" s="35">
        <f t="shared" si="42"/>
        <v>0.48652140862212806</v>
      </c>
      <c r="H620" s="35">
        <f t="shared" si="45"/>
        <v>0.16416416416416413</v>
      </c>
      <c r="I620" s="35">
        <f t="shared" si="43"/>
        <v>0.35911891761631498</v>
      </c>
    </row>
    <row r="621" spans="1:9" x14ac:dyDescent="0.25">
      <c r="A621" s="36">
        <v>2001</v>
      </c>
      <c r="B621" s="36">
        <v>4</v>
      </c>
      <c r="C621" s="35">
        <f t="shared" si="44"/>
        <v>2001.25</v>
      </c>
      <c r="D621" s="37">
        <v>14.646666666666668</v>
      </c>
      <c r="E621" s="36">
        <v>19.399999999999999</v>
      </c>
      <c r="F621" s="36">
        <v>125.99999999999999</v>
      </c>
      <c r="G621" s="35">
        <f t="shared" si="42"/>
        <v>0.32887476389459136</v>
      </c>
      <c r="H621" s="35">
        <f t="shared" si="45"/>
        <v>0.15396825396825398</v>
      </c>
      <c r="I621" s="35">
        <f t="shared" si="43"/>
        <v>0.35041635500125973</v>
      </c>
    </row>
    <row r="622" spans="1:9" x14ac:dyDescent="0.25">
      <c r="A622" s="36">
        <v>2001</v>
      </c>
      <c r="B622" s="36">
        <v>5</v>
      </c>
      <c r="C622" s="35">
        <f t="shared" si="44"/>
        <v>2001.3333333333333</v>
      </c>
      <c r="D622" s="37">
        <v>11.759677419354837</v>
      </c>
      <c r="E622" s="36">
        <v>53.599999999999994</v>
      </c>
      <c r="F622" s="36">
        <v>72.199999999999989</v>
      </c>
      <c r="G622" s="35">
        <f t="shared" si="42"/>
        <v>0.22888253641338496</v>
      </c>
      <c r="H622" s="35">
        <f t="shared" si="45"/>
        <v>0.74238227146814406</v>
      </c>
      <c r="I622" s="35">
        <f t="shared" si="43"/>
        <v>0.77055021140107893</v>
      </c>
    </row>
    <row r="623" spans="1:9" x14ac:dyDescent="0.25">
      <c r="A623" s="36">
        <v>2001</v>
      </c>
      <c r="B623" s="36">
        <v>6</v>
      </c>
      <c r="C623" s="35">
        <f t="shared" si="44"/>
        <v>2001.4166666666667</v>
      </c>
      <c r="D623" s="37">
        <v>10.478333333333333</v>
      </c>
      <c r="E623" s="36">
        <v>63.800000000000004</v>
      </c>
      <c r="F623" s="36">
        <v>39.399999999999991</v>
      </c>
      <c r="G623" s="35">
        <f t="shared" si="42"/>
        <v>0.19122829557413684</v>
      </c>
      <c r="H623" s="35">
        <f t="shared" si="45"/>
        <v>1.25</v>
      </c>
      <c r="I623" s="35">
        <f t="shared" si="43"/>
        <v>0.99874375000000026</v>
      </c>
    </row>
    <row r="624" spans="1:9" x14ac:dyDescent="0.25">
      <c r="A624" s="36">
        <v>2001</v>
      </c>
      <c r="B624" s="36">
        <v>7</v>
      </c>
      <c r="C624" s="35">
        <f t="shared" si="44"/>
        <v>2001.5</v>
      </c>
      <c r="D624" s="37">
        <v>8.9274193548387117</v>
      </c>
      <c r="E624" s="36">
        <v>39.400000000000006</v>
      </c>
      <c r="F624" s="36">
        <v>34.200000000000003</v>
      </c>
      <c r="G624" s="35">
        <f t="shared" si="42"/>
        <v>0.15139508061759643</v>
      </c>
      <c r="H624" s="35">
        <f t="shared" si="45"/>
        <v>1.1520467836257311</v>
      </c>
      <c r="I624" s="35">
        <f t="shared" si="43"/>
        <v>0.96439291747888267</v>
      </c>
    </row>
    <row r="625" spans="1:9" x14ac:dyDescent="0.25">
      <c r="A625" s="36">
        <v>2001</v>
      </c>
      <c r="B625" s="36">
        <v>8</v>
      </c>
      <c r="C625" s="35">
        <f t="shared" si="44"/>
        <v>2001.5833333333333</v>
      </c>
      <c r="D625" s="37">
        <v>9.9112903225806495</v>
      </c>
      <c r="E625" s="36">
        <v>77.2</v>
      </c>
      <c r="F625" s="36">
        <v>66.600000000000009</v>
      </c>
      <c r="G625" s="35">
        <f t="shared" si="42"/>
        <v>0.17593663359245121</v>
      </c>
      <c r="H625" s="35">
        <f t="shared" si="45"/>
        <v>1.159159159159159</v>
      </c>
      <c r="I625" s="35">
        <f t="shared" si="43"/>
        <v>0.967043031319608</v>
      </c>
    </row>
    <row r="626" spans="1:9" x14ac:dyDescent="0.25">
      <c r="A626" s="36">
        <v>2001</v>
      </c>
      <c r="B626" s="36">
        <v>9</v>
      </c>
      <c r="C626" s="35">
        <f t="shared" si="44"/>
        <v>2001.6666666666667</v>
      </c>
      <c r="D626" s="37">
        <v>13.126666666666665</v>
      </c>
      <c r="E626" s="36">
        <v>94.9</v>
      </c>
      <c r="F626" s="36">
        <v>97.8</v>
      </c>
      <c r="G626" s="35">
        <f t="shared" si="42"/>
        <v>0.27370902291912858</v>
      </c>
      <c r="H626" s="35">
        <f t="shared" si="45"/>
        <v>0.97034764826175879</v>
      </c>
      <c r="I626" s="35">
        <f t="shared" si="43"/>
        <v>0.88841247621497088</v>
      </c>
    </row>
    <row r="627" spans="1:9" x14ac:dyDescent="0.25">
      <c r="A627" s="36">
        <v>2001</v>
      </c>
      <c r="B627" s="36">
        <v>10</v>
      </c>
      <c r="C627" s="35">
        <f t="shared" si="44"/>
        <v>2001.75</v>
      </c>
      <c r="D627" s="37">
        <v>12.5</v>
      </c>
      <c r="E627" s="36">
        <v>58.4</v>
      </c>
      <c r="F627" s="36">
        <v>110.60000000000001</v>
      </c>
      <c r="G627" s="35">
        <f t="shared" si="42"/>
        <v>0.25257459451870329</v>
      </c>
      <c r="H627" s="35">
        <f t="shared" si="45"/>
        <v>0.52802893309222421</v>
      </c>
      <c r="I627" s="35">
        <f t="shared" si="43"/>
        <v>0.63684736453145596</v>
      </c>
    </row>
    <row r="628" spans="1:9" x14ac:dyDescent="0.25">
      <c r="A628" s="36">
        <v>2001</v>
      </c>
      <c r="B628" s="36">
        <v>11</v>
      </c>
      <c r="C628" s="35">
        <f t="shared" si="44"/>
        <v>2001.8333333333333</v>
      </c>
      <c r="D628" s="37">
        <v>15.888333333333337</v>
      </c>
      <c r="E628" s="36">
        <v>31.999999999999996</v>
      </c>
      <c r="F628" s="36">
        <v>170.79999999999998</v>
      </c>
      <c r="G628" s="35">
        <f t="shared" si="42"/>
        <v>0.3776716200846239</v>
      </c>
      <c r="H628" s="35">
        <f t="shared" si="45"/>
        <v>0.18735362997658078</v>
      </c>
      <c r="I628" s="35">
        <f t="shared" si="43"/>
        <v>0.37872511833005168</v>
      </c>
    </row>
    <row r="629" spans="1:9" x14ac:dyDescent="0.25">
      <c r="A629" s="36">
        <v>2001</v>
      </c>
      <c r="B629" s="36">
        <v>12</v>
      </c>
      <c r="C629" s="35">
        <f t="shared" si="44"/>
        <v>2001.9166666666667</v>
      </c>
      <c r="D629" s="37">
        <v>17.05</v>
      </c>
      <c r="E629" s="36">
        <v>10.600000000000001</v>
      </c>
      <c r="F629" s="36">
        <v>219.40000000000003</v>
      </c>
      <c r="G629" s="35">
        <f t="shared" si="42"/>
        <v>0.42589968653663635</v>
      </c>
      <c r="H629" s="35">
        <f t="shared" si="45"/>
        <v>4.831358249772106E-2</v>
      </c>
      <c r="I629" s="35">
        <f t="shared" si="43"/>
        <v>0.25728288279379663</v>
      </c>
    </row>
    <row r="630" spans="1:9" x14ac:dyDescent="0.25">
      <c r="A630" s="36">
        <v>2002</v>
      </c>
      <c r="B630" s="36">
        <v>1</v>
      </c>
      <c r="C630" s="35">
        <f t="shared" si="44"/>
        <v>2002</v>
      </c>
      <c r="D630" s="37">
        <v>20.149999999999999</v>
      </c>
      <c r="E630" s="36">
        <v>32</v>
      </c>
      <c r="F630" s="36">
        <v>252.40000000000006</v>
      </c>
      <c r="G630" s="35">
        <f t="shared" si="42"/>
        <v>0.56261263727191568</v>
      </c>
      <c r="H630" s="35">
        <f t="shared" si="45"/>
        <v>0.12678288431061804</v>
      </c>
      <c r="I630" s="35">
        <f t="shared" si="43"/>
        <v>0.32696748526349889</v>
      </c>
    </row>
    <row r="631" spans="1:9" x14ac:dyDescent="0.25">
      <c r="A631" s="36">
        <v>2002</v>
      </c>
      <c r="B631" s="36">
        <v>2</v>
      </c>
      <c r="C631" s="35">
        <f t="shared" si="44"/>
        <v>2002.0833333333333</v>
      </c>
      <c r="D631" s="37">
        <v>19.4375</v>
      </c>
      <c r="E631" s="36">
        <v>0.2</v>
      </c>
      <c r="F631" s="36">
        <v>218.6</v>
      </c>
      <c r="G631" s="35">
        <f t="shared" si="42"/>
        <v>0.53056032653967844</v>
      </c>
      <c r="H631" s="35">
        <f t="shared" si="45"/>
        <v>9.1491308325709062E-4</v>
      </c>
      <c r="I631" s="35">
        <f t="shared" si="43"/>
        <v>0.21375094165734038</v>
      </c>
    </row>
    <row r="632" spans="1:9" x14ac:dyDescent="0.25">
      <c r="A632" s="36">
        <v>2002</v>
      </c>
      <c r="B632" s="36">
        <v>3</v>
      </c>
      <c r="C632" s="35">
        <f t="shared" si="44"/>
        <v>2002.1666666666667</v>
      </c>
      <c r="D632" s="37">
        <v>18.180645161290318</v>
      </c>
      <c r="E632" s="36">
        <v>21.6</v>
      </c>
      <c r="F632" s="36">
        <v>202.8</v>
      </c>
      <c r="G632" s="35">
        <f t="shared" si="42"/>
        <v>0.47474004491376159</v>
      </c>
      <c r="H632" s="35">
        <f t="shared" si="45"/>
        <v>0.10650887573964497</v>
      </c>
      <c r="I632" s="35">
        <f t="shared" si="43"/>
        <v>0.30924786597107945</v>
      </c>
    </row>
    <row r="633" spans="1:9" x14ac:dyDescent="0.25">
      <c r="A633" s="36">
        <v>2002</v>
      </c>
      <c r="B633" s="36">
        <v>4</v>
      </c>
      <c r="C633" s="35">
        <f t="shared" si="44"/>
        <v>2002.25</v>
      </c>
      <c r="D633" s="37">
        <v>16.916666666666668</v>
      </c>
      <c r="E633" s="36">
        <v>3.8000000000000003</v>
      </c>
      <c r="F633" s="36">
        <v>135.80000000000001</v>
      </c>
      <c r="G633" s="35">
        <f t="shared" si="42"/>
        <v>0.4202535530330983</v>
      </c>
      <c r="H633" s="35">
        <f t="shared" si="45"/>
        <v>2.7982326951399118E-2</v>
      </c>
      <c r="I633" s="35">
        <f t="shared" si="43"/>
        <v>0.23874301829989092</v>
      </c>
    </row>
    <row r="634" spans="1:9" x14ac:dyDescent="0.25">
      <c r="A634" s="36">
        <v>2002</v>
      </c>
      <c r="B634" s="36">
        <v>5</v>
      </c>
      <c r="C634" s="35">
        <f t="shared" si="44"/>
        <v>2002.3333333333333</v>
      </c>
      <c r="D634" s="37">
        <v>12.974193548387099</v>
      </c>
      <c r="E634" s="36">
        <v>72.2</v>
      </c>
      <c r="F634" s="36">
        <v>88.6</v>
      </c>
      <c r="G634" s="35">
        <f t="shared" si="42"/>
        <v>0.26847732793017381</v>
      </c>
      <c r="H634" s="35">
        <f t="shared" si="45"/>
        <v>0.81489841986455991</v>
      </c>
      <c r="I634" s="35">
        <f t="shared" si="43"/>
        <v>0.81076245840743144</v>
      </c>
    </row>
    <row r="635" spans="1:9" x14ac:dyDescent="0.25">
      <c r="A635" s="36">
        <v>2002</v>
      </c>
      <c r="B635" s="36">
        <v>6</v>
      </c>
      <c r="C635" s="35">
        <f t="shared" si="44"/>
        <v>2002.4166666666667</v>
      </c>
      <c r="D635" s="37">
        <v>9.9533333333333367</v>
      </c>
      <c r="E635" s="36">
        <v>51.000000000000007</v>
      </c>
      <c r="F635" s="36">
        <v>51.599999999999994</v>
      </c>
      <c r="G635" s="35">
        <f t="shared" si="42"/>
        <v>0.17704151410150495</v>
      </c>
      <c r="H635" s="35">
        <f t="shared" si="45"/>
        <v>0.98837209302325602</v>
      </c>
      <c r="I635" s="35">
        <f t="shared" si="43"/>
        <v>0.89666156030286648</v>
      </c>
    </row>
    <row r="636" spans="1:9" x14ac:dyDescent="0.25">
      <c r="A636" s="36">
        <v>2002</v>
      </c>
      <c r="B636" s="36">
        <v>7</v>
      </c>
      <c r="C636" s="35">
        <f t="shared" si="44"/>
        <v>2002.5</v>
      </c>
      <c r="D636" s="37">
        <v>9.6483870967741918</v>
      </c>
      <c r="E636" s="36">
        <v>50</v>
      </c>
      <c r="F636" s="36">
        <v>60.800000000000004</v>
      </c>
      <c r="G636" s="35">
        <f t="shared" si="42"/>
        <v>0.16913236311139987</v>
      </c>
      <c r="H636" s="35">
        <f t="shared" si="45"/>
        <v>0.82236842105263153</v>
      </c>
      <c r="I636" s="35">
        <f t="shared" si="43"/>
        <v>0.81476060855263155</v>
      </c>
    </row>
    <row r="637" spans="1:9" x14ac:dyDescent="0.25">
      <c r="A637" s="36">
        <v>2002</v>
      </c>
      <c r="B637" s="36">
        <v>8</v>
      </c>
      <c r="C637" s="35">
        <f t="shared" si="44"/>
        <v>2002.5833333333333</v>
      </c>
      <c r="D637" s="37">
        <v>8.998387096774195</v>
      </c>
      <c r="E637" s="36">
        <v>27.599999999999998</v>
      </c>
      <c r="F637" s="36">
        <v>73.8</v>
      </c>
      <c r="G637" s="35">
        <f t="shared" si="42"/>
        <v>0.15308139532702128</v>
      </c>
      <c r="H637" s="35">
        <f t="shared" si="45"/>
        <v>0.37398373983739835</v>
      </c>
      <c r="I637" s="35">
        <f t="shared" si="43"/>
        <v>0.52706792914270606</v>
      </c>
    </row>
    <row r="638" spans="1:9" x14ac:dyDescent="0.25">
      <c r="A638" s="36">
        <v>2002</v>
      </c>
      <c r="B638" s="36">
        <v>9</v>
      </c>
      <c r="C638" s="35">
        <f t="shared" si="44"/>
        <v>2002.6666666666667</v>
      </c>
      <c r="D638" s="37">
        <v>11.916666666666666</v>
      </c>
      <c r="E638" s="36">
        <v>47</v>
      </c>
      <c r="F638" s="36">
        <v>117.6</v>
      </c>
      <c r="G638" s="35">
        <f t="shared" si="42"/>
        <v>0.2337893871582131</v>
      </c>
      <c r="H638" s="35">
        <f t="shared" si="45"/>
        <v>0.39965986394557823</v>
      </c>
      <c r="I638" s="35">
        <f t="shared" si="43"/>
        <v>0.54616120337590823</v>
      </c>
    </row>
    <row r="639" spans="1:9" x14ac:dyDescent="0.25">
      <c r="A639" s="36">
        <v>2002</v>
      </c>
      <c r="B639" s="36">
        <v>10</v>
      </c>
      <c r="C639" s="35">
        <f t="shared" si="44"/>
        <v>2002.75</v>
      </c>
      <c r="D639" s="37">
        <v>14.14838709677419</v>
      </c>
      <c r="E639" s="36">
        <v>20.799999999999997</v>
      </c>
      <c r="F639" s="36">
        <v>168.2</v>
      </c>
      <c r="G639" s="35">
        <f t="shared" si="42"/>
        <v>0.31020479567139908</v>
      </c>
      <c r="H639" s="35">
        <f t="shared" si="45"/>
        <v>0.12366230677764566</v>
      </c>
      <c r="I639" s="35">
        <f t="shared" si="43"/>
        <v>0.32425299605107449</v>
      </c>
    </row>
    <row r="640" spans="1:9" x14ac:dyDescent="0.25">
      <c r="A640" s="36">
        <v>2002</v>
      </c>
      <c r="B640" s="36">
        <v>11</v>
      </c>
      <c r="C640" s="35">
        <f t="shared" si="44"/>
        <v>2002.8333333333333</v>
      </c>
      <c r="D640" s="37">
        <v>18.736666666666668</v>
      </c>
      <c r="E640" s="36">
        <v>20.599999999999998</v>
      </c>
      <c r="F640" s="36">
        <v>235</v>
      </c>
      <c r="G640" s="35">
        <f t="shared" si="42"/>
        <v>0.49928084696944103</v>
      </c>
      <c r="H640" s="35">
        <f t="shared" si="45"/>
        <v>8.7659574468085102E-2</v>
      </c>
      <c r="I640" s="35">
        <f t="shared" si="43"/>
        <v>0.29259550442734272</v>
      </c>
    </row>
    <row r="641" spans="1:9" x14ac:dyDescent="0.25">
      <c r="A641" s="36">
        <v>2002</v>
      </c>
      <c r="B641" s="36">
        <v>12</v>
      </c>
      <c r="C641" s="35">
        <f t="shared" si="44"/>
        <v>2002.9166666666667</v>
      </c>
      <c r="D641" s="37">
        <v>20.861290322580651</v>
      </c>
      <c r="E641" s="36">
        <v>32.200000000000003</v>
      </c>
      <c r="F641" s="36">
        <v>306.39999999999998</v>
      </c>
      <c r="G641" s="35">
        <f t="shared" si="42"/>
        <v>0.59469953953182286</v>
      </c>
      <c r="H641" s="35">
        <f t="shared" si="45"/>
        <v>0.10509138381201046</v>
      </c>
      <c r="I641" s="35">
        <f t="shared" si="43"/>
        <v>0.30800154915331079</v>
      </c>
    </row>
    <row r="642" spans="1:9" x14ac:dyDescent="0.25">
      <c r="A642" s="36">
        <v>2003</v>
      </c>
      <c r="B642" s="36">
        <v>1</v>
      </c>
      <c r="C642" s="35">
        <f t="shared" si="44"/>
        <v>2003</v>
      </c>
      <c r="D642" s="37">
        <v>22.737096774193553</v>
      </c>
      <c r="E642" s="36">
        <v>6.2000000000000011</v>
      </c>
      <c r="F642" s="36">
        <v>320.2</v>
      </c>
      <c r="G642" s="35">
        <f t="shared" si="42"/>
        <v>0.67845994260265852</v>
      </c>
      <c r="H642" s="35">
        <f t="shared" si="45"/>
        <v>1.936289818863211E-2</v>
      </c>
      <c r="I642" s="35">
        <f t="shared" si="43"/>
        <v>0.23082283554820712</v>
      </c>
    </row>
    <row r="643" spans="1:9" x14ac:dyDescent="0.25">
      <c r="A643" s="36">
        <v>2003</v>
      </c>
      <c r="B643" s="36">
        <v>2</v>
      </c>
      <c r="C643" s="35">
        <f t="shared" si="44"/>
        <v>2003.0833333333333</v>
      </c>
      <c r="D643" s="37">
        <v>21.733928571428571</v>
      </c>
      <c r="E643" s="36">
        <v>67.900000000000006</v>
      </c>
      <c r="F643" s="36">
        <v>222.79999999999998</v>
      </c>
      <c r="G643" s="35">
        <f t="shared" si="42"/>
        <v>0.633933946398477</v>
      </c>
      <c r="H643" s="35">
        <f t="shared" si="45"/>
        <v>0.30475763016157992</v>
      </c>
      <c r="I643" s="35">
        <f t="shared" si="43"/>
        <v>0.47400475180822499</v>
      </c>
    </row>
    <row r="644" spans="1:9" x14ac:dyDescent="0.25">
      <c r="A644" s="36">
        <v>2003</v>
      </c>
      <c r="B644" s="36">
        <v>3</v>
      </c>
      <c r="C644" s="35">
        <f t="shared" si="44"/>
        <v>2003.1666666666667</v>
      </c>
      <c r="D644" s="37">
        <v>17.103225806451611</v>
      </c>
      <c r="E644" s="36">
        <v>3.2</v>
      </c>
      <c r="F644" s="36">
        <v>171.19999999999996</v>
      </c>
      <c r="G644" s="35">
        <f t="shared" si="42"/>
        <v>0.42816092120973487</v>
      </c>
      <c r="H644" s="35">
        <f t="shared" si="45"/>
        <v>1.8691588785046735E-2</v>
      </c>
      <c r="I644" s="35">
        <f t="shared" si="43"/>
        <v>0.23020448074067604</v>
      </c>
    </row>
    <row r="645" spans="1:9" x14ac:dyDescent="0.25">
      <c r="A645" s="36">
        <v>2003</v>
      </c>
      <c r="B645" s="36">
        <v>4</v>
      </c>
      <c r="C645" s="35">
        <f t="shared" si="44"/>
        <v>2003.25</v>
      </c>
      <c r="D645" s="37">
        <v>15.173333333333337</v>
      </c>
      <c r="E645" s="36">
        <v>18.400000000000002</v>
      </c>
      <c r="F645" s="36">
        <v>119.79999999999998</v>
      </c>
      <c r="G645" s="35">
        <f t="shared" si="42"/>
        <v>0.34919191004840178</v>
      </c>
      <c r="H645" s="35">
        <f t="shared" si="45"/>
        <v>0.15358931552587651</v>
      </c>
      <c r="I645" s="35">
        <f t="shared" si="43"/>
        <v>0.35009195097003637</v>
      </c>
    </row>
    <row r="646" spans="1:9" x14ac:dyDescent="0.25">
      <c r="A646" s="36">
        <v>2003</v>
      </c>
      <c r="B646" s="36">
        <v>5</v>
      </c>
      <c r="C646" s="35">
        <f t="shared" si="44"/>
        <v>2003.3333333333333</v>
      </c>
      <c r="D646" s="37">
        <v>12.632258064516126</v>
      </c>
      <c r="E646" s="36">
        <v>59</v>
      </c>
      <c r="F646" s="36">
        <v>65.2</v>
      </c>
      <c r="G646" s="35">
        <f t="shared" ref="G646:G709" si="46">IF(D646&gt;tmax,0,((tmax-D646)/(tmax-topt))^ta*EXP((ta/tb)*(1-((tmax-D646)/(tmax-topt))^tb)))</f>
        <v>0.25695360635447773</v>
      </c>
      <c r="H646" s="35">
        <f t="shared" si="45"/>
        <v>0.90490797546012269</v>
      </c>
      <c r="I646" s="35">
        <f t="shared" ref="I646:I709" si="47">wfacpar1+(wfacpar2*H646)-(wfacpar3*H646^2)</f>
        <v>0.85714534702096423</v>
      </c>
    </row>
    <row r="647" spans="1:9" x14ac:dyDescent="0.25">
      <c r="A647" s="36">
        <v>2003</v>
      </c>
      <c r="B647" s="36">
        <v>6</v>
      </c>
      <c r="C647" s="35">
        <f t="shared" ref="C647:C710" si="48">A647+((B647-1)/12)</f>
        <v>2003.4166666666667</v>
      </c>
      <c r="D647" s="37">
        <v>10.121666666666666</v>
      </c>
      <c r="E647" s="36">
        <v>73.399999999999991</v>
      </c>
      <c r="F647" s="36">
        <v>48.800000000000004</v>
      </c>
      <c r="G647" s="35">
        <f t="shared" si="46"/>
        <v>0.1815116228186919</v>
      </c>
      <c r="H647" s="35">
        <f t="shared" ref="H647:H710" si="49">MIN(1.25,E647/F647)</f>
        <v>1.25</v>
      </c>
      <c r="I647" s="35">
        <f t="shared" si="47"/>
        <v>0.99874375000000026</v>
      </c>
    </row>
    <row r="648" spans="1:9" x14ac:dyDescent="0.25">
      <c r="A648" s="36">
        <v>2003</v>
      </c>
      <c r="B648" s="36">
        <v>7</v>
      </c>
      <c r="C648" s="35">
        <f t="shared" si="48"/>
        <v>2003.5</v>
      </c>
      <c r="D648" s="37">
        <v>8.9677419354838701</v>
      </c>
      <c r="E648" s="36">
        <v>56.20000000000001</v>
      </c>
      <c r="F648" s="36">
        <v>57.20000000000001</v>
      </c>
      <c r="G648" s="35">
        <f t="shared" si="46"/>
        <v>0.15235162457242596</v>
      </c>
      <c r="H648" s="35">
        <f t="shared" si="49"/>
        <v>0.9825174825174825</v>
      </c>
      <c r="I648" s="35">
        <f t="shared" si="47"/>
        <v>0.89399932637292789</v>
      </c>
    </row>
    <row r="649" spans="1:9" x14ac:dyDescent="0.25">
      <c r="A649" s="36">
        <v>2003</v>
      </c>
      <c r="B649" s="36">
        <v>8</v>
      </c>
      <c r="C649" s="35">
        <f t="shared" si="48"/>
        <v>2003.5833333333333</v>
      </c>
      <c r="D649" s="37">
        <v>8.7338709677419359</v>
      </c>
      <c r="E649" s="36">
        <v>106.39999999999998</v>
      </c>
      <c r="F649" s="36">
        <v>69.400000000000006</v>
      </c>
      <c r="G649" s="35">
        <f t="shared" si="46"/>
        <v>0.14686175812326999</v>
      </c>
      <c r="H649" s="35">
        <f t="shared" si="49"/>
        <v>1.25</v>
      </c>
      <c r="I649" s="35">
        <f t="shared" si="47"/>
        <v>0.99874375000000026</v>
      </c>
    </row>
    <row r="650" spans="1:9" x14ac:dyDescent="0.25">
      <c r="A650" s="36">
        <v>2003</v>
      </c>
      <c r="B650" s="36">
        <v>9</v>
      </c>
      <c r="C650" s="35">
        <f t="shared" si="48"/>
        <v>2003.6666666666667</v>
      </c>
      <c r="D650" s="37">
        <v>11.526666666666669</v>
      </c>
      <c r="E650" s="36">
        <v>67.199999999999989</v>
      </c>
      <c r="F650" s="36">
        <v>96</v>
      </c>
      <c r="G650" s="35">
        <f t="shared" si="46"/>
        <v>0.22171692051377587</v>
      </c>
      <c r="H650" s="35">
        <f t="shared" si="49"/>
        <v>0.69999999999999984</v>
      </c>
      <c r="I650" s="35">
        <f t="shared" si="47"/>
        <v>0.7458729999999999</v>
      </c>
    </row>
    <row r="651" spans="1:9" x14ac:dyDescent="0.25">
      <c r="A651" s="36">
        <v>2003</v>
      </c>
      <c r="B651" s="36">
        <v>10</v>
      </c>
      <c r="C651" s="35">
        <f t="shared" si="48"/>
        <v>2003.75</v>
      </c>
      <c r="D651" s="37">
        <v>11.980645161290321</v>
      </c>
      <c r="E651" s="36">
        <v>42.8</v>
      </c>
      <c r="F651" s="36">
        <v>130</v>
      </c>
      <c r="G651" s="35">
        <f t="shared" si="46"/>
        <v>0.23580728305071036</v>
      </c>
      <c r="H651" s="35">
        <f t="shared" si="49"/>
        <v>0.32923076923076922</v>
      </c>
      <c r="I651" s="35">
        <f t="shared" si="47"/>
        <v>0.49302817798816567</v>
      </c>
    </row>
    <row r="652" spans="1:9" x14ac:dyDescent="0.25">
      <c r="A652" s="36">
        <v>2003</v>
      </c>
      <c r="B652" s="36">
        <v>11</v>
      </c>
      <c r="C652" s="35">
        <f t="shared" si="48"/>
        <v>2003.8333333333333</v>
      </c>
      <c r="D652" s="37">
        <v>19.16</v>
      </c>
      <c r="E652" s="36">
        <v>18.399999999999999</v>
      </c>
      <c r="F652" s="36">
        <v>234.40000000000003</v>
      </c>
      <c r="G652" s="35">
        <f t="shared" si="46"/>
        <v>0.51813692642628362</v>
      </c>
      <c r="H652" s="35">
        <f t="shared" si="49"/>
        <v>7.849829351535835E-2</v>
      </c>
      <c r="I652" s="35">
        <f t="shared" si="47"/>
        <v>0.28444007618027001</v>
      </c>
    </row>
    <row r="653" spans="1:9" x14ac:dyDescent="0.25">
      <c r="A653" s="36">
        <v>2003</v>
      </c>
      <c r="B653" s="36">
        <v>12</v>
      </c>
      <c r="C653" s="35">
        <f t="shared" si="48"/>
        <v>2003.9166666666667</v>
      </c>
      <c r="D653" s="37">
        <v>21.537096774193543</v>
      </c>
      <c r="E653" s="36">
        <v>34.200000000000003</v>
      </c>
      <c r="F653" s="36">
        <v>267.2</v>
      </c>
      <c r="G653" s="35">
        <f t="shared" si="46"/>
        <v>0.62511185848056061</v>
      </c>
      <c r="H653" s="35">
        <f t="shared" si="49"/>
        <v>0.12799401197604793</v>
      </c>
      <c r="I653" s="35">
        <f t="shared" si="47"/>
        <v>0.32801974002967121</v>
      </c>
    </row>
    <row r="654" spans="1:9" x14ac:dyDescent="0.25">
      <c r="A654" s="36">
        <v>2004</v>
      </c>
      <c r="B654" s="36">
        <v>1</v>
      </c>
      <c r="C654" s="35">
        <f t="shared" si="48"/>
        <v>2004</v>
      </c>
      <c r="D654" s="37">
        <v>18.577419354838707</v>
      </c>
      <c r="E654" s="36">
        <v>11.600000000000001</v>
      </c>
      <c r="F654" s="36">
        <v>240.00000000000006</v>
      </c>
      <c r="G654" s="35">
        <f t="shared" si="46"/>
        <v>0.49222349016205186</v>
      </c>
      <c r="H654" s="35">
        <f t="shared" si="49"/>
        <v>4.8333333333333325E-2</v>
      </c>
      <c r="I654" s="35">
        <f t="shared" si="47"/>
        <v>0.25730079638888886</v>
      </c>
    </row>
    <row r="655" spans="1:9" x14ac:dyDescent="0.25">
      <c r="A655" s="36">
        <v>2004</v>
      </c>
      <c r="B655" s="36">
        <v>2</v>
      </c>
      <c r="C655" s="35">
        <f t="shared" si="48"/>
        <v>2004.0833333333333</v>
      </c>
      <c r="D655" s="37">
        <v>23.277586206896558</v>
      </c>
      <c r="E655" s="36">
        <v>5.6</v>
      </c>
      <c r="F655" s="36">
        <v>285.99999999999994</v>
      </c>
      <c r="G655" s="35">
        <f t="shared" si="46"/>
        <v>0.70202626009051894</v>
      </c>
      <c r="H655" s="35">
        <f t="shared" si="49"/>
        <v>1.9580419580419582E-2</v>
      </c>
      <c r="I655" s="35">
        <f t="shared" si="47"/>
        <v>0.23102315164555723</v>
      </c>
    </row>
    <row r="656" spans="1:9" x14ac:dyDescent="0.25">
      <c r="A656" s="36">
        <v>2004</v>
      </c>
      <c r="B656" s="36">
        <v>3</v>
      </c>
      <c r="C656" s="35">
        <f t="shared" si="48"/>
        <v>2004.1666666666667</v>
      </c>
      <c r="D656" s="37">
        <v>18.758064516129028</v>
      </c>
      <c r="E656" s="36">
        <v>16.2</v>
      </c>
      <c r="F656" s="36">
        <v>211.2</v>
      </c>
      <c r="G656" s="35">
        <f t="shared" si="46"/>
        <v>0.50023073786475525</v>
      </c>
      <c r="H656" s="35">
        <f t="shared" si="49"/>
        <v>7.6704545454545456E-2</v>
      </c>
      <c r="I656" s="35">
        <f t="shared" si="47"/>
        <v>0.28283852902246898</v>
      </c>
    </row>
    <row r="657" spans="1:9" x14ac:dyDescent="0.25">
      <c r="A657" s="36">
        <v>2004</v>
      </c>
      <c r="B657" s="36">
        <v>4</v>
      </c>
      <c r="C657" s="35">
        <f t="shared" si="48"/>
        <v>2004.25</v>
      </c>
      <c r="D657" s="37">
        <v>15.883333333333335</v>
      </c>
      <c r="E657" s="36">
        <v>1.8</v>
      </c>
      <c r="F657" s="36">
        <v>131.20000000000002</v>
      </c>
      <c r="G657" s="35">
        <f t="shared" si="46"/>
        <v>0.37746906849792361</v>
      </c>
      <c r="H657" s="35">
        <f t="shared" si="49"/>
        <v>1.371951219512195E-2</v>
      </c>
      <c r="I657" s="35">
        <f t="shared" si="47"/>
        <v>0.2256178434990333</v>
      </c>
    </row>
    <row r="658" spans="1:9" x14ac:dyDescent="0.25">
      <c r="A658" s="36">
        <v>2004</v>
      </c>
      <c r="B658" s="36">
        <v>5</v>
      </c>
      <c r="C658" s="35">
        <f t="shared" si="48"/>
        <v>2004.3333333333333</v>
      </c>
      <c r="D658" s="37">
        <v>11.067741935483872</v>
      </c>
      <c r="E658" s="36">
        <v>46.199999999999996</v>
      </c>
      <c r="F658" s="36">
        <v>68.599999999999994</v>
      </c>
      <c r="G658" s="35">
        <f t="shared" si="46"/>
        <v>0.20801649509071679</v>
      </c>
      <c r="H658" s="35">
        <f t="shared" si="49"/>
        <v>0.67346938775510201</v>
      </c>
      <c r="I658" s="35">
        <f t="shared" si="47"/>
        <v>0.72998429820907951</v>
      </c>
    </row>
    <row r="659" spans="1:9" x14ac:dyDescent="0.25">
      <c r="A659" s="36">
        <v>2004</v>
      </c>
      <c r="B659" s="36">
        <v>6</v>
      </c>
      <c r="C659" s="35">
        <f t="shared" si="48"/>
        <v>2004.4166666666667</v>
      </c>
      <c r="D659" s="37">
        <v>10.503333333333334</v>
      </c>
      <c r="E659" s="36">
        <v>98.199999999999989</v>
      </c>
      <c r="F659" s="36">
        <v>60.2</v>
      </c>
      <c r="G659" s="35">
        <f t="shared" si="46"/>
        <v>0.19192188137668678</v>
      </c>
      <c r="H659" s="35">
        <f t="shared" si="49"/>
        <v>1.25</v>
      </c>
      <c r="I659" s="35">
        <f t="shared" si="47"/>
        <v>0.99874375000000026</v>
      </c>
    </row>
    <row r="660" spans="1:9" x14ac:dyDescent="0.25">
      <c r="A660" s="36">
        <v>2004</v>
      </c>
      <c r="B660" s="36">
        <v>7</v>
      </c>
      <c r="C660" s="35">
        <f t="shared" si="48"/>
        <v>2004.5</v>
      </c>
      <c r="D660" s="37">
        <v>9.2064516129032263</v>
      </c>
      <c r="E660" s="36">
        <v>55.6</v>
      </c>
      <c r="F660" s="36">
        <v>47.800000000000004</v>
      </c>
      <c r="G660" s="35">
        <f t="shared" si="46"/>
        <v>0.15810018291784489</v>
      </c>
      <c r="H660" s="35">
        <f t="shared" si="49"/>
        <v>1.1631799163179914</v>
      </c>
      <c r="I660" s="35">
        <f t="shared" si="47"/>
        <v>0.96853038812345726</v>
      </c>
    </row>
    <row r="661" spans="1:9" x14ac:dyDescent="0.25">
      <c r="A661" s="36">
        <v>2004</v>
      </c>
      <c r="B661" s="36">
        <v>8</v>
      </c>
      <c r="C661" s="35">
        <f t="shared" si="48"/>
        <v>2004.5833333333333</v>
      </c>
      <c r="D661" s="37">
        <v>9.9967741935483865</v>
      </c>
      <c r="E661" s="36">
        <v>94.400000000000034</v>
      </c>
      <c r="F661" s="36">
        <v>76.399999999999991</v>
      </c>
      <c r="G661" s="35">
        <f t="shared" si="46"/>
        <v>0.17818798821443751</v>
      </c>
      <c r="H661" s="35">
        <f t="shared" si="49"/>
        <v>1.2356020942408383</v>
      </c>
      <c r="I661" s="35">
        <f t="shared" si="47"/>
        <v>0.993984893506209</v>
      </c>
    </row>
    <row r="662" spans="1:9" x14ac:dyDescent="0.25">
      <c r="A662" s="36">
        <v>2004</v>
      </c>
      <c r="B662" s="36">
        <v>9</v>
      </c>
      <c r="C662" s="35">
        <f t="shared" si="48"/>
        <v>2004.6666666666667</v>
      </c>
      <c r="D662" s="37">
        <v>11.330000000000002</v>
      </c>
      <c r="E662" s="36">
        <v>56.20000000000001</v>
      </c>
      <c r="F662" s="36">
        <v>81.2</v>
      </c>
      <c r="G662" s="35">
        <f t="shared" si="46"/>
        <v>0.21577858286582483</v>
      </c>
      <c r="H662" s="35">
        <f t="shared" si="49"/>
        <v>0.69211822660098532</v>
      </c>
      <c r="I662" s="35">
        <f t="shared" si="47"/>
        <v>0.74118821677303504</v>
      </c>
    </row>
    <row r="663" spans="1:9" x14ac:dyDescent="0.25">
      <c r="A663" s="36">
        <v>2004</v>
      </c>
      <c r="B663" s="36">
        <v>10</v>
      </c>
      <c r="C663" s="35">
        <f t="shared" si="48"/>
        <v>2004.75</v>
      </c>
      <c r="D663" s="37">
        <v>15.653225806451612</v>
      </c>
      <c r="E663" s="36">
        <v>4.4000000000000004</v>
      </c>
      <c r="F663" s="36">
        <v>185.39999999999998</v>
      </c>
      <c r="G663" s="35">
        <f t="shared" si="46"/>
        <v>0.36819783064214195</v>
      </c>
      <c r="H663" s="35">
        <f t="shared" si="49"/>
        <v>2.3732470334412087E-2</v>
      </c>
      <c r="I663" s="35">
        <f t="shared" si="47"/>
        <v>0.23484240971734924</v>
      </c>
    </row>
    <row r="664" spans="1:9" x14ac:dyDescent="0.25">
      <c r="A664" s="36">
        <v>2004</v>
      </c>
      <c r="B664" s="36">
        <v>11</v>
      </c>
      <c r="C664" s="35">
        <f t="shared" si="48"/>
        <v>2004.8333333333333</v>
      </c>
      <c r="D664" s="37">
        <v>17.473333333333336</v>
      </c>
      <c r="E664" s="36">
        <v>59.2</v>
      </c>
      <c r="F664" s="36">
        <v>206.20000000000002</v>
      </c>
      <c r="G664" s="35">
        <f t="shared" si="46"/>
        <v>0.44399504732194617</v>
      </c>
      <c r="H664" s="35">
        <f t="shared" si="49"/>
        <v>0.2870999030067895</v>
      </c>
      <c r="I664" s="35">
        <f t="shared" si="47"/>
        <v>0.46009956047305595</v>
      </c>
    </row>
    <row r="665" spans="1:9" x14ac:dyDescent="0.25">
      <c r="A665" s="36">
        <v>2004</v>
      </c>
      <c r="B665" s="36">
        <v>12</v>
      </c>
      <c r="C665" s="35">
        <f t="shared" si="48"/>
        <v>2004.9166666666667</v>
      </c>
      <c r="D665" s="37">
        <v>19.504838709677426</v>
      </c>
      <c r="E665" s="36">
        <v>72.800000000000011</v>
      </c>
      <c r="F665" s="36">
        <v>222.4</v>
      </c>
      <c r="G665" s="35">
        <f t="shared" si="46"/>
        <v>0.53358122621596149</v>
      </c>
      <c r="H665" s="35">
        <f t="shared" si="49"/>
        <v>0.3273381294964029</v>
      </c>
      <c r="I665" s="35">
        <f t="shared" si="47"/>
        <v>0.49156730629884587</v>
      </c>
    </row>
    <row r="666" spans="1:9" x14ac:dyDescent="0.25">
      <c r="A666" s="36">
        <v>2005</v>
      </c>
      <c r="B666" s="36">
        <v>1</v>
      </c>
      <c r="C666" s="35">
        <f t="shared" si="48"/>
        <v>2005</v>
      </c>
      <c r="D666" s="37">
        <v>20.983870967741939</v>
      </c>
      <c r="E666" s="36">
        <v>36.4</v>
      </c>
      <c r="F666" s="36">
        <v>250.8</v>
      </c>
      <c r="G666" s="35">
        <f t="shared" si="46"/>
        <v>0.60022576531301919</v>
      </c>
      <c r="H666" s="35">
        <f t="shared" si="49"/>
        <v>0.14513556618819776</v>
      </c>
      <c r="I666" s="35">
        <f t="shared" si="47"/>
        <v>0.34283679377507131</v>
      </c>
    </row>
    <row r="667" spans="1:9" x14ac:dyDescent="0.25">
      <c r="A667" s="36">
        <v>2005</v>
      </c>
      <c r="B667" s="36">
        <v>2</v>
      </c>
      <c r="C667" s="35">
        <f t="shared" si="48"/>
        <v>2005.0833333333333</v>
      </c>
      <c r="D667" s="37">
        <v>19.194642857142856</v>
      </c>
      <c r="E667" s="36">
        <v>9</v>
      </c>
      <c r="F667" s="36">
        <v>192.4</v>
      </c>
      <c r="G667" s="35">
        <f t="shared" si="46"/>
        <v>0.51968540841369038</v>
      </c>
      <c r="H667" s="35">
        <f t="shared" si="49"/>
        <v>4.6777546777546773E-2</v>
      </c>
      <c r="I667" s="35">
        <f t="shared" si="47"/>
        <v>0.25588915385479832</v>
      </c>
    </row>
    <row r="668" spans="1:9" x14ac:dyDescent="0.25">
      <c r="A668" s="36">
        <v>2005</v>
      </c>
      <c r="B668" s="36">
        <v>3</v>
      </c>
      <c r="C668" s="35">
        <f t="shared" si="48"/>
        <v>2005.1666666666667</v>
      </c>
      <c r="D668" s="37">
        <v>18.669354838709676</v>
      </c>
      <c r="E668" s="36">
        <v>15.600000000000001</v>
      </c>
      <c r="F668" s="36">
        <v>193.79999999999995</v>
      </c>
      <c r="G668" s="35">
        <f t="shared" si="46"/>
        <v>0.49629518595198957</v>
      </c>
      <c r="H668" s="35">
        <f t="shared" si="49"/>
        <v>8.049535603715173E-2</v>
      </c>
      <c r="I668" s="35">
        <f t="shared" si="47"/>
        <v>0.28622132580586418</v>
      </c>
    </row>
    <row r="669" spans="1:9" x14ac:dyDescent="0.25">
      <c r="A669" s="36">
        <v>2005</v>
      </c>
      <c r="B669" s="36">
        <v>4</v>
      </c>
      <c r="C669" s="35">
        <f t="shared" si="48"/>
        <v>2005.25</v>
      </c>
      <c r="D669" s="37">
        <v>18.03166666666667</v>
      </c>
      <c r="E669" s="36">
        <v>12.8</v>
      </c>
      <c r="F669" s="36">
        <v>149.80000000000004</v>
      </c>
      <c r="G669" s="35">
        <f t="shared" si="46"/>
        <v>0.46821638217108236</v>
      </c>
      <c r="H669" s="35">
        <f t="shared" si="49"/>
        <v>8.5447263017356459E-2</v>
      </c>
      <c r="I669" s="35">
        <f t="shared" si="47"/>
        <v>0.29062980083814466</v>
      </c>
    </row>
    <row r="670" spans="1:9" x14ac:dyDescent="0.25">
      <c r="A670" s="36">
        <v>2005</v>
      </c>
      <c r="B670" s="36">
        <v>5</v>
      </c>
      <c r="C670" s="35">
        <f t="shared" si="48"/>
        <v>2005.3333333333333</v>
      </c>
      <c r="D670" s="37">
        <v>13.088709677419354</v>
      </c>
      <c r="E670" s="36">
        <v>3.2</v>
      </c>
      <c r="F670" s="36">
        <v>80.600000000000023</v>
      </c>
      <c r="G670" s="35">
        <f t="shared" si="46"/>
        <v>0.27240130642436228</v>
      </c>
      <c r="H670" s="35">
        <f t="shared" si="49"/>
        <v>3.970223325062034E-2</v>
      </c>
      <c r="I670" s="35">
        <f t="shared" si="47"/>
        <v>0.24945463428750869</v>
      </c>
    </row>
    <row r="671" spans="1:9" x14ac:dyDescent="0.25">
      <c r="A671" s="36">
        <v>2005</v>
      </c>
      <c r="B671" s="36">
        <v>6</v>
      </c>
      <c r="C671" s="35">
        <f t="shared" si="48"/>
        <v>2005.4166666666667</v>
      </c>
      <c r="D671" s="37">
        <v>11.111666666666672</v>
      </c>
      <c r="E671" s="36">
        <v>111.79999999999998</v>
      </c>
      <c r="F671" s="36">
        <v>59.000000000000014</v>
      </c>
      <c r="G671" s="35">
        <f t="shared" si="46"/>
        <v>0.20930402315583505</v>
      </c>
      <c r="H671" s="35">
        <f t="shared" si="49"/>
        <v>1.25</v>
      </c>
      <c r="I671" s="35">
        <f t="shared" si="47"/>
        <v>0.99874375000000026</v>
      </c>
    </row>
    <row r="672" spans="1:9" x14ac:dyDescent="0.25">
      <c r="A672" s="36">
        <v>2005</v>
      </c>
      <c r="B672" s="36">
        <v>7</v>
      </c>
      <c r="C672" s="35">
        <f t="shared" si="48"/>
        <v>2005.5</v>
      </c>
      <c r="D672" s="37">
        <v>9.6064516129032285</v>
      </c>
      <c r="E672" s="36">
        <v>59.800000000000018</v>
      </c>
      <c r="F672" s="36">
        <v>45</v>
      </c>
      <c r="G672" s="35">
        <f t="shared" si="46"/>
        <v>0.16806370141180529</v>
      </c>
      <c r="H672" s="35">
        <f t="shared" si="49"/>
        <v>1.25</v>
      </c>
      <c r="I672" s="35">
        <f t="shared" si="47"/>
        <v>0.99874375000000026</v>
      </c>
    </row>
    <row r="673" spans="1:9" x14ac:dyDescent="0.25">
      <c r="A673" s="36">
        <v>2005</v>
      </c>
      <c r="B673" s="36">
        <v>8</v>
      </c>
      <c r="C673" s="35">
        <f t="shared" si="48"/>
        <v>2005.5833333333333</v>
      </c>
      <c r="D673" s="37">
        <v>10.904838709677422</v>
      </c>
      <c r="E673" s="36">
        <v>79.2</v>
      </c>
      <c r="F673" s="36">
        <v>80</v>
      </c>
      <c r="G673" s="35">
        <f t="shared" si="46"/>
        <v>0.20328550620108174</v>
      </c>
      <c r="H673" s="35">
        <f t="shared" si="49"/>
        <v>0.99</v>
      </c>
      <c r="I673" s="35">
        <f t="shared" si="47"/>
        <v>0.89739886999999996</v>
      </c>
    </row>
    <row r="674" spans="1:9" x14ac:dyDescent="0.25">
      <c r="A674" s="36">
        <v>2005</v>
      </c>
      <c r="B674" s="36">
        <v>9</v>
      </c>
      <c r="C674" s="35">
        <f t="shared" si="48"/>
        <v>2005.6666666666667</v>
      </c>
      <c r="D674" s="37">
        <v>11.848333333333333</v>
      </c>
      <c r="E674" s="36">
        <v>72.8</v>
      </c>
      <c r="F674" s="36">
        <v>87.600000000000009</v>
      </c>
      <c r="G674" s="35">
        <f t="shared" si="46"/>
        <v>0.23164575999829901</v>
      </c>
      <c r="H674" s="35">
        <f t="shared" si="49"/>
        <v>0.83105022831050213</v>
      </c>
      <c r="I674" s="35">
        <f t="shared" si="47"/>
        <v>0.81937351389670765</v>
      </c>
    </row>
    <row r="675" spans="1:9" x14ac:dyDescent="0.25">
      <c r="A675" s="36">
        <v>2005</v>
      </c>
      <c r="B675" s="36">
        <v>10</v>
      </c>
      <c r="C675" s="35">
        <f t="shared" si="48"/>
        <v>2005.75</v>
      </c>
      <c r="D675" s="37">
        <v>14.533870967741937</v>
      </c>
      <c r="E675" s="36">
        <v>116.4</v>
      </c>
      <c r="F675" s="36">
        <v>129.80000000000001</v>
      </c>
      <c r="G675" s="35">
        <f t="shared" si="46"/>
        <v>0.32460039611125296</v>
      </c>
      <c r="H675" s="35">
        <f t="shared" si="49"/>
        <v>0.8967642526964561</v>
      </c>
      <c r="I675" s="35">
        <f t="shared" si="47"/>
        <v>0.85310967234170865</v>
      </c>
    </row>
    <row r="676" spans="1:9" x14ac:dyDescent="0.25">
      <c r="A676" s="36">
        <v>2005</v>
      </c>
      <c r="B676" s="36">
        <v>11</v>
      </c>
      <c r="C676" s="35">
        <f t="shared" si="48"/>
        <v>2005.8333333333333</v>
      </c>
      <c r="D676" s="37">
        <v>17.368333333333332</v>
      </c>
      <c r="E676" s="36">
        <v>70.600000000000009</v>
      </c>
      <c r="F676" s="36">
        <v>172.60000000000002</v>
      </c>
      <c r="G676" s="35">
        <f t="shared" si="46"/>
        <v>0.43948377777200459</v>
      </c>
      <c r="H676" s="35">
        <f t="shared" si="49"/>
        <v>0.40903823870220163</v>
      </c>
      <c r="I676" s="35">
        <f t="shared" si="47"/>
        <v>0.55305582012677756</v>
      </c>
    </row>
    <row r="677" spans="1:9" x14ac:dyDescent="0.25">
      <c r="A677" s="36">
        <v>2005</v>
      </c>
      <c r="B677" s="36">
        <v>12</v>
      </c>
      <c r="C677" s="35">
        <f t="shared" si="48"/>
        <v>2005.9166666666667</v>
      </c>
      <c r="D677" s="37">
        <v>20.033870967741933</v>
      </c>
      <c r="E677" s="36">
        <v>35</v>
      </c>
      <c r="F677" s="36">
        <v>261.00000000000006</v>
      </c>
      <c r="G677" s="35">
        <f t="shared" si="46"/>
        <v>0.55737793618068721</v>
      </c>
      <c r="H677" s="35">
        <f t="shared" si="49"/>
        <v>0.13409961685823751</v>
      </c>
      <c r="I677" s="35">
        <f t="shared" si="47"/>
        <v>0.33331364630583815</v>
      </c>
    </row>
    <row r="678" spans="1:9" x14ac:dyDescent="0.25">
      <c r="A678" s="36">
        <v>2006</v>
      </c>
      <c r="B678" s="36">
        <v>1</v>
      </c>
      <c r="C678" s="35">
        <f t="shared" si="48"/>
        <v>2006</v>
      </c>
      <c r="D678" s="37">
        <v>24.545161290322582</v>
      </c>
      <c r="E678" s="36">
        <v>17.2</v>
      </c>
      <c r="F678" s="36">
        <v>293.40000000000003</v>
      </c>
      <c r="G678" s="35">
        <f t="shared" si="46"/>
        <v>0.75559501272247698</v>
      </c>
      <c r="H678" s="35">
        <f t="shared" si="49"/>
        <v>5.8623040218132236E-2</v>
      </c>
      <c r="I678" s="35">
        <f t="shared" si="47"/>
        <v>0.26660774805317067</v>
      </c>
    </row>
    <row r="679" spans="1:9" x14ac:dyDescent="0.25">
      <c r="A679" s="36">
        <v>2006</v>
      </c>
      <c r="B679" s="36">
        <v>2</v>
      </c>
      <c r="C679" s="35">
        <f t="shared" si="48"/>
        <v>2006.0833333333333</v>
      </c>
      <c r="D679" s="37">
        <v>20.035714285714285</v>
      </c>
      <c r="E679" s="36">
        <v>32.799999999999997</v>
      </c>
      <c r="F679" s="36">
        <v>209.39999999999995</v>
      </c>
      <c r="G679" s="35">
        <f t="shared" si="46"/>
        <v>0.55746100428314171</v>
      </c>
      <c r="H679" s="35">
        <f t="shared" si="49"/>
        <v>0.15663801337153777</v>
      </c>
      <c r="I679" s="35">
        <f t="shared" si="47"/>
        <v>0.35269993559622298</v>
      </c>
    </row>
    <row r="680" spans="1:9" x14ac:dyDescent="0.25">
      <c r="A680" s="36">
        <v>2006</v>
      </c>
      <c r="B680" s="36">
        <v>3</v>
      </c>
      <c r="C680" s="35">
        <f t="shared" si="48"/>
        <v>2006.1666666666667</v>
      </c>
      <c r="D680" s="37">
        <v>20.020967741935486</v>
      </c>
      <c r="E680" s="36">
        <v>65.399999999999991</v>
      </c>
      <c r="F680" s="36">
        <v>213.40000000000003</v>
      </c>
      <c r="G680" s="35">
        <f t="shared" si="46"/>
        <v>0.55679648159679795</v>
      </c>
      <c r="H680" s="35">
        <f t="shared" si="49"/>
        <v>0.3064667291471414</v>
      </c>
      <c r="I680" s="35">
        <f t="shared" si="47"/>
        <v>0.47534265425489391</v>
      </c>
    </row>
    <row r="681" spans="1:9" x14ac:dyDescent="0.25">
      <c r="A681" s="36">
        <v>2006</v>
      </c>
      <c r="B681" s="36">
        <v>4</v>
      </c>
      <c r="C681" s="35">
        <f t="shared" si="48"/>
        <v>2006.25</v>
      </c>
      <c r="D681" s="37">
        <v>13.536666666666669</v>
      </c>
      <c r="E681" s="36">
        <v>40.199999999999996</v>
      </c>
      <c r="F681" s="36">
        <v>82.4</v>
      </c>
      <c r="G681" s="35">
        <f t="shared" si="46"/>
        <v>0.28805721370337661</v>
      </c>
      <c r="H681" s="35">
        <f t="shared" si="49"/>
        <v>0.48786407766990281</v>
      </c>
      <c r="I681" s="35">
        <f t="shared" si="47"/>
        <v>0.60932781070317654</v>
      </c>
    </row>
    <row r="682" spans="1:9" x14ac:dyDescent="0.25">
      <c r="A682" s="36">
        <v>2006</v>
      </c>
      <c r="B682" s="36">
        <v>5</v>
      </c>
      <c r="C682" s="35">
        <f t="shared" si="48"/>
        <v>2006.3333333333333</v>
      </c>
      <c r="D682" s="37">
        <v>9.9629032258064516</v>
      </c>
      <c r="E682" s="36">
        <v>47.20000000000001</v>
      </c>
      <c r="F682" s="36">
        <v>50.000000000000014</v>
      </c>
      <c r="G682" s="35">
        <f t="shared" si="46"/>
        <v>0.17729365479637876</v>
      </c>
      <c r="H682" s="35">
        <f t="shared" si="49"/>
        <v>0.94399999999999995</v>
      </c>
      <c r="I682" s="35">
        <f t="shared" si="47"/>
        <v>0.87607208320000007</v>
      </c>
    </row>
    <row r="683" spans="1:9" x14ac:dyDescent="0.25">
      <c r="A683" s="36">
        <v>2006</v>
      </c>
      <c r="B683" s="36">
        <v>6</v>
      </c>
      <c r="C683" s="35">
        <f t="shared" si="48"/>
        <v>2006.4166666666667</v>
      </c>
      <c r="D683" s="37">
        <v>7.6166666666666689</v>
      </c>
      <c r="E683" s="36">
        <v>28.79999999999999</v>
      </c>
      <c r="F683" s="36">
        <v>38</v>
      </c>
      <c r="G683" s="35">
        <f t="shared" si="46"/>
        <v>0.1225473104915912</v>
      </c>
      <c r="H683" s="35">
        <f t="shared" si="49"/>
        <v>0.75789473684210495</v>
      </c>
      <c r="I683" s="35">
        <f t="shared" si="47"/>
        <v>0.7793656842105261</v>
      </c>
    </row>
    <row r="684" spans="1:9" x14ac:dyDescent="0.25">
      <c r="A684" s="36">
        <v>2006</v>
      </c>
      <c r="B684" s="36">
        <v>7</v>
      </c>
      <c r="C684" s="35">
        <f t="shared" si="48"/>
        <v>2006.5</v>
      </c>
      <c r="D684" s="37">
        <v>8.7403225806451612</v>
      </c>
      <c r="E684" s="36">
        <v>39.4</v>
      </c>
      <c r="F684" s="36">
        <v>47.599999999999994</v>
      </c>
      <c r="G684" s="35">
        <f t="shared" si="46"/>
        <v>0.14701132302851164</v>
      </c>
      <c r="H684" s="35">
        <f t="shared" si="49"/>
        <v>0.82773109243697485</v>
      </c>
      <c r="I684" s="35">
        <f t="shared" si="47"/>
        <v>0.81761425217145689</v>
      </c>
    </row>
    <row r="685" spans="1:9" x14ac:dyDescent="0.25">
      <c r="A685" s="36">
        <v>2006</v>
      </c>
      <c r="B685" s="36">
        <v>8</v>
      </c>
      <c r="C685" s="35">
        <f t="shared" si="48"/>
        <v>2006.5833333333333</v>
      </c>
      <c r="D685" s="37">
        <v>10.074193548387097</v>
      </c>
      <c r="E685" s="36">
        <v>11</v>
      </c>
      <c r="F685" s="36">
        <v>77.999999999999986</v>
      </c>
      <c r="G685" s="35">
        <f t="shared" si="46"/>
        <v>0.18024345689824658</v>
      </c>
      <c r="H685" s="35">
        <f t="shared" si="49"/>
        <v>0.14102564102564105</v>
      </c>
      <c r="I685" s="35">
        <f t="shared" si="47"/>
        <v>0.33929712360289288</v>
      </c>
    </row>
    <row r="686" spans="1:9" x14ac:dyDescent="0.25">
      <c r="A686" s="36">
        <v>2006</v>
      </c>
      <c r="B686" s="36">
        <v>9</v>
      </c>
      <c r="C686" s="35">
        <f t="shared" si="48"/>
        <v>2006.6666666666667</v>
      </c>
      <c r="D686" s="37">
        <v>13.133333333333331</v>
      </c>
      <c r="E686" s="36">
        <v>20</v>
      </c>
      <c r="F686" s="36">
        <v>143</v>
      </c>
      <c r="G686" s="35">
        <f t="shared" si="46"/>
        <v>0.27393907033948717</v>
      </c>
      <c r="H686" s="35">
        <f t="shared" si="49"/>
        <v>0.13986013986013987</v>
      </c>
      <c r="I686" s="35">
        <f t="shared" si="47"/>
        <v>0.33829185290234237</v>
      </c>
    </row>
    <row r="687" spans="1:9" x14ac:dyDescent="0.25">
      <c r="A687" s="36">
        <v>2006</v>
      </c>
      <c r="B687" s="36">
        <v>10</v>
      </c>
      <c r="C687" s="35">
        <f t="shared" si="48"/>
        <v>2006.75</v>
      </c>
      <c r="D687" s="37">
        <v>15.496774193548386</v>
      </c>
      <c r="E687" s="36">
        <v>0</v>
      </c>
      <c r="F687" s="36">
        <v>220.99999999999997</v>
      </c>
      <c r="G687" s="35">
        <f t="shared" si="46"/>
        <v>0.36195182236291806</v>
      </c>
      <c r="H687" s="35">
        <f t="shared" si="49"/>
        <v>0</v>
      </c>
      <c r="I687" s="35">
        <f t="shared" si="47"/>
        <v>0.21290000000000001</v>
      </c>
    </row>
    <row r="688" spans="1:9" x14ac:dyDescent="0.25">
      <c r="A688" s="36">
        <v>2006</v>
      </c>
      <c r="B688" s="36">
        <v>11</v>
      </c>
      <c r="C688" s="35">
        <f t="shared" si="48"/>
        <v>2006.8333333333333</v>
      </c>
      <c r="D688" s="37">
        <v>18.748333333333331</v>
      </c>
      <c r="E688" s="36">
        <v>25.200000000000003</v>
      </c>
      <c r="F688" s="36">
        <v>253.9</v>
      </c>
      <c r="G688" s="35">
        <f t="shared" si="46"/>
        <v>0.49979870658779257</v>
      </c>
      <c r="H688" s="35">
        <f t="shared" si="49"/>
        <v>9.9251673887357242E-2</v>
      </c>
      <c r="I688" s="35">
        <f t="shared" si="47"/>
        <v>0.30285681130954201</v>
      </c>
    </row>
    <row r="689" spans="1:9" x14ac:dyDescent="0.25">
      <c r="A689" s="36">
        <v>2006</v>
      </c>
      <c r="B689" s="36">
        <v>12</v>
      </c>
      <c r="C689" s="35">
        <f t="shared" si="48"/>
        <v>2006.9166666666667</v>
      </c>
      <c r="D689" s="37">
        <v>20.109677419354838</v>
      </c>
      <c r="E689" s="36">
        <v>21</v>
      </c>
      <c r="F689" s="36">
        <v>290.00000000000006</v>
      </c>
      <c r="G689" s="35">
        <f t="shared" si="46"/>
        <v>0.56079472543729081</v>
      </c>
      <c r="H689" s="35">
        <f t="shared" si="49"/>
        <v>7.2413793103448268E-2</v>
      </c>
      <c r="I689" s="35">
        <f t="shared" si="47"/>
        <v>0.27900123305588587</v>
      </c>
    </row>
    <row r="690" spans="1:9" x14ac:dyDescent="0.25">
      <c r="A690" s="36">
        <v>2007</v>
      </c>
      <c r="B690" s="36">
        <v>1</v>
      </c>
      <c r="C690" s="35">
        <f t="shared" si="48"/>
        <v>2007</v>
      </c>
      <c r="D690" s="37">
        <v>22.119354838709683</v>
      </c>
      <c r="E690" s="36">
        <v>64.800000000000011</v>
      </c>
      <c r="F690" s="36">
        <v>262.79999999999995</v>
      </c>
      <c r="G690" s="35">
        <f t="shared" si="46"/>
        <v>0.65113908253783792</v>
      </c>
      <c r="H690" s="35">
        <f t="shared" si="49"/>
        <v>0.24657534246575352</v>
      </c>
      <c r="I690" s="35">
        <f t="shared" si="47"/>
        <v>0.42761814599361991</v>
      </c>
    </row>
    <row r="691" spans="1:9" x14ac:dyDescent="0.25">
      <c r="A691" s="36">
        <v>2007</v>
      </c>
      <c r="B691" s="36">
        <v>2</v>
      </c>
      <c r="C691" s="35">
        <f t="shared" si="48"/>
        <v>2007.0833333333333</v>
      </c>
      <c r="D691" s="37">
        <v>23.999999999999996</v>
      </c>
      <c r="E691" s="36">
        <v>0.4</v>
      </c>
      <c r="F691" s="36">
        <v>265.2</v>
      </c>
      <c r="G691" s="35">
        <f t="shared" si="46"/>
        <v>0.73288930604991576</v>
      </c>
      <c r="H691" s="35">
        <f t="shared" si="49"/>
        <v>1.5082956259426848E-3</v>
      </c>
      <c r="I691" s="35">
        <f t="shared" si="47"/>
        <v>0.21430261847400522</v>
      </c>
    </row>
    <row r="692" spans="1:9" x14ac:dyDescent="0.25">
      <c r="A692" s="36">
        <v>2007</v>
      </c>
      <c r="B692" s="36">
        <v>3</v>
      </c>
      <c r="C692" s="35">
        <f t="shared" si="48"/>
        <v>2007.1666666666667</v>
      </c>
      <c r="D692" s="37">
        <v>19.393548387096772</v>
      </c>
      <c r="E692" s="36">
        <v>33</v>
      </c>
      <c r="F692" s="36">
        <v>199.40000000000003</v>
      </c>
      <c r="G692" s="35">
        <f t="shared" si="46"/>
        <v>0.52858982515396336</v>
      </c>
      <c r="H692" s="35">
        <f t="shared" si="49"/>
        <v>0.1654964894684052</v>
      </c>
      <c r="I692" s="35">
        <f t="shared" si="47"/>
        <v>0.36025239721169527</v>
      </c>
    </row>
    <row r="693" spans="1:9" x14ac:dyDescent="0.25">
      <c r="A693" s="36">
        <v>2007</v>
      </c>
      <c r="B693" s="36">
        <v>4</v>
      </c>
      <c r="C693" s="35">
        <f t="shared" si="48"/>
        <v>2007.25</v>
      </c>
      <c r="D693" s="37">
        <v>16.811666666666667</v>
      </c>
      <c r="E693" s="36">
        <v>109.39999999999999</v>
      </c>
      <c r="F693" s="36">
        <v>130.19999999999999</v>
      </c>
      <c r="G693" s="35">
        <f t="shared" si="46"/>
        <v>0.41582613123570816</v>
      </c>
      <c r="H693" s="35">
        <f t="shared" si="49"/>
        <v>0.84024577572964676</v>
      </c>
      <c r="I693" s="35">
        <f t="shared" si="47"/>
        <v>0.82421971703700558</v>
      </c>
    </row>
    <row r="694" spans="1:9" x14ac:dyDescent="0.25">
      <c r="A694" s="36">
        <v>2007</v>
      </c>
      <c r="B694" s="36">
        <v>5</v>
      </c>
      <c r="C694" s="35">
        <f t="shared" si="48"/>
        <v>2007.3333333333333</v>
      </c>
      <c r="D694" s="37">
        <v>13.746774193548385</v>
      </c>
      <c r="E694" s="36">
        <v>39.200000000000003</v>
      </c>
      <c r="F694" s="36">
        <v>71.800000000000026</v>
      </c>
      <c r="G694" s="35">
        <f t="shared" si="46"/>
        <v>0.29556579172017905</v>
      </c>
      <c r="H694" s="35">
        <f t="shared" si="49"/>
        <v>0.54596100278551518</v>
      </c>
      <c r="I694" s="35">
        <f t="shared" si="47"/>
        <v>0.64888240547481779</v>
      </c>
    </row>
    <row r="695" spans="1:9" x14ac:dyDescent="0.25">
      <c r="A695" s="36">
        <v>2007</v>
      </c>
      <c r="B695" s="36">
        <v>6</v>
      </c>
      <c r="C695" s="35">
        <f t="shared" si="48"/>
        <v>2007.4166666666667</v>
      </c>
      <c r="D695" s="37">
        <v>7.9799999999999986</v>
      </c>
      <c r="E695" s="36">
        <v>20.199999999999996</v>
      </c>
      <c r="F695" s="36">
        <v>35</v>
      </c>
      <c r="G695" s="35">
        <f t="shared" si="46"/>
        <v>0.13011202711707009</v>
      </c>
      <c r="H695" s="35">
        <f t="shared" si="49"/>
        <v>0.57714285714285707</v>
      </c>
      <c r="I695" s="35">
        <f t="shared" si="47"/>
        <v>0.66944044734693875</v>
      </c>
    </row>
    <row r="696" spans="1:9" x14ac:dyDescent="0.25">
      <c r="A696" s="36">
        <v>2007</v>
      </c>
      <c r="B696" s="36">
        <v>7</v>
      </c>
      <c r="C696" s="35">
        <f t="shared" si="48"/>
        <v>2007.5</v>
      </c>
      <c r="D696" s="37">
        <v>9.0435483870967754</v>
      </c>
      <c r="E696" s="36">
        <v>61.600000000000009</v>
      </c>
      <c r="F696" s="36">
        <v>53.4</v>
      </c>
      <c r="G696" s="35">
        <f t="shared" si="46"/>
        <v>0.15416125469333206</v>
      </c>
      <c r="H696" s="35">
        <f t="shared" si="49"/>
        <v>1.1535580524344571</v>
      </c>
      <c r="I696" s="35">
        <f t="shared" si="47"/>
        <v>0.96495806786460747</v>
      </c>
    </row>
    <row r="697" spans="1:9" x14ac:dyDescent="0.25">
      <c r="A697" s="36">
        <v>2007</v>
      </c>
      <c r="B697" s="36">
        <v>8</v>
      </c>
      <c r="C697" s="35">
        <f t="shared" si="48"/>
        <v>2007.5833333333333</v>
      </c>
      <c r="D697" s="37">
        <v>10.953225806451613</v>
      </c>
      <c r="E697" s="36">
        <v>18.8</v>
      </c>
      <c r="F697" s="36">
        <v>95.399999999999977</v>
      </c>
      <c r="G697" s="35">
        <f t="shared" si="46"/>
        <v>0.20468350148917311</v>
      </c>
      <c r="H697" s="35">
        <f t="shared" si="49"/>
        <v>0.19706498951781976</v>
      </c>
      <c r="I697" s="35">
        <f t="shared" si="47"/>
        <v>0.38685876833282795</v>
      </c>
    </row>
    <row r="698" spans="1:9" x14ac:dyDescent="0.25">
      <c r="A698" s="36">
        <v>2007</v>
      </c>
      <c r="B698" s="36">
        <v>9</v>
      </c>
      <c r="C698" s="35">
        <f t="shared" si="48"/>
        <v>2007.6666666666667</v>
      </c>
      <c r="D698" s="37">
        <v>13.293333333333333</v>
      </c>
      <c r="E698" s="36">
        <v>39.6</v>
      </c>
      <c r="F698" s="36">
        <v>138.60000000000002</v>
      </c>
      <c r="G698" s="35">
        <f t="shared" si="46"/>
        <v>0.27949266384679644</v>
      </c>
      <c r="H698" s="35">
        <f t="shared" si="49"/>
        <v>0.2857142857142857</v>
      </c>
      <c r="I698" s="35">
        <f t="shared" si="47"/>
        <v>0.45900204081632656</v>
      </c>
    </row>
    <row r="699" spans="1:9" x14ac:dyDescent="0.25">
      <c r="A699" s="36">
        <v>2007</v>
      </c>
      <c r="B699" s="36">
        <v>10</v>
      </c>
      <c r="C699" s="35">
        <f t="shared" si="48"/>
        <v>2007.75</v>
      </c>
      <c r="D699" s="37">
        <v>15.270967741935483</v>
      </c>
      <c r="E699" s="36">
        <v>21</v>
      </c>
      <c r="F699" s="36">
        <v>189.99999999999997</v>
      </c>
      <c r="G699" s="35">
        <f t="shared" si="46"/>
        <v>0.35302156145447483</v>
      </c>
      <c r="H699" s="35">
        <f t="shared" si="49"/>
        <v>0.11052631578947369</v>
      </c>
      <c r="I699" s="35">
        <f t="shared" si="47"/>
        <v>0.31277489473684211</v>
      </c>
    </row>
    <row r="700" spans="1:9" x14ac:dyDescent="0.25">
      <c r="A700" s="36">
        <v>2007</v>
      </c>
      <c r="B700" s="36">
        <v>11</v>
      </c>
      <c r="C700" s="35">
        <f t="shared" si="48"/>
        <v>2007.8333333333333</v>
      </c>
      <c r="D700" s="37">
        <v>19.826666666666668</v>
      </c>
      <c r="E700" s="36">
        <v>24.4</v>
      </c>
      <c r="F700" s="36">
        <v>245.2</v>
      </c>
      <c r="G700" s="35">
        <f t="shared" si="46"/>
        <v>0.54804607918266401</v>
      </c>
      <c r="H700" s="35">
        <f t="shared" si="49"/>
        <v>9.951060358890701E-2</v>
      </c>
      <c r="I700" s="35">
        <f t="shared" si="47"/>
        <v>0.30308527499607468</v>
      </c>
    </row>
    <row r="701" spans="1:9" x14ac:dyDescent="0.25">
      <c r="A701" s="36">
        <v>2007</v>
      </c>
      <c r="B701" s="36">
        <v>12</v>
      </c>
      <c r="C701" s="35">
        <f t="shared" si="48"/>
        <v>2007.9166666666667</v>
      </c>
      <c r="D701" s="37">
        <v>20.783870967741937</v>
      </c>
      <c r="E701" s="36">
        <v>23.2</v>
      </c>
      <c r="F701" s="36">
        <v>283.20000000000005</v>
      </c>
      <c r="G701" s="35">
        <f t="shared" si="46"/>
        <v>0.59120797621972687</v>
      </c>
      <c r="H701" s="35">
        <f t="shared" si="49"/>
        <v>8.1920903954802241E-2</v>
      </c>
      <c r="I701" s="35">
        <f t="shared" si="47"/>
        <v>0.28749164432315105</v>
      </c>
    </row>
    <row r="702" spans="1:9" x14ac:dyDescent="0.25">
      <c r="A702" s="36">
        <v>2008</v>
      </c>
      <c r="B702" s="36">
        <v>1</v>
      </c>
      <c r="C702" s="35">
        <f t="shared" si="48"/>
        <v>2008</v>
      </c>
      <c r="D702" s="37">
        <v>22.940322580645162</v>
      </c>
      <c r="E702" s="36">
        <v>3.2</v>
      </c>
      <c r="F702" s="36">
        <v>311.59999999999997</v>
      </c>
      <c r="G702" s="35">
        <f t="shared" si="46"/>
        <v>0.68736265048374667</v>
      </c>
      <c r="H702" s="35">
        <f t="shared" si="49"/>
        <v>1.0269576379974327E-2</v>
      </c>
      <c r="I702" s="35">
        <f t="shared" si="47"/>
        <v>0.22242833839506559</v>
      </c>
    </row>
    <row r="703" spans="1:9" x14ac:dyDescent="0.25">
      <c r="A703" s="36">
        <v>2008</v>
      </c>
      <c r="B703" s="36">
        <v>2</v>
      </c>
      <c r="C703" s="35">
        <f t="shared" si="48"/>
        <v>2008.0833333333333</v>
      </c>
      <c r="D703" s="37">
        <v>20.077586206896555</v>
      </c>
      <c r="E703" s="36">
        <v>0.4</v>
      </c>
      <c r="F703" s="36">
        <v>235.39999999999998</v>
      </c>
      <c r="G703" s="35">
        <f t="shared" si="46"/>
        <v>0.55934814406456457</v>
      </c>
      <c r="H703" s="35">
        <f t="shared" si="49"/>
        <v>1.6992353440951574E-3</v>
      </c>
      <c r="I703" s="35">
        <f t="shared" si="47"/>
        <v>0.21448010191080963</v>
      </c>
    </row>
    <row r="704" spans="1:9" x14ac:dyDescent="0.25">
      <c r="A704" s="36">
        <v>2008</v>
      </c>
      <c r="B704" s="36">
        <v>3</v>
      </c>
      <c r="C704" s="35">
        <f t="shared" si="48"/>
        <v>2008.1666666666667</v>
      </c>
      <c r="D704" s="37">
        <v>21.253225806451603</v>
      </c>
      <c r="E704" s="36">
        <v>6.7999999999999989</v>
      </c>
      <c r="F704" s="36">
        <v>248.20000000000002</v>
      </c>
      <c r="G704" s="35">
        <f t="shared" si="46"/>
        <v>0.6123559354033129</v>
      </c>
      <c r="H704" s="35">
        <f t="shared" si="49"/>
        <v>2.7397260273972598E-2</v>
      </c>
      <c r="I704" s="35">
        <f t="shared" si="47"/>
        <v>0.23820654907112029</v>
      </c>
    </row>
    <row r="705" spans="1:9" x14ac:dyDescent="0.25">
      <c r="A705" s="36">
        <v>2008</v>
      </c>
      <c r="B705" s="36">
        <v>4</v>
      </c>
      <c r="C705" s="35">
        <f t="shared" si="48"/>
        <v>2008.25</v>
      </c>
      <c r="D705" s="37">
        <v>14.514999999999997</v>
      </c>
      <c r="E705" s="36">
        <v>48.2</v>
      </c>
      <c r="F705" s="36">
        <v>114.50000000000001</v>
      </c>
      <c r="G705" s="35">
        <f t="shared" si="46"/>
        <v>0.32388799771161997</v>
      </c>
      <c r="H705" s="35">
        <f t="shared" si="49"/>
        <v>0.42096069868995628</v>
      </c>
      <c r="I705" s="35">
        <f t="shared" si="47"/>
        <v>0.56175946934650367</v>
      </c>
    </row>
    <row r="706" spans="1:9" x14ac:dyDescent="0.25">
      <c r="A706" s="36">
        <v>2008</v>
      </c>
      <c r="B706" s="36">
        <v>5</v>
      </c>
      <c r="C706" s="35">
        <f t="shared" si="48"/>
        <v>2008.3333333333333</v>
      </c>
      <c r="D706" s="37">
        <v>12.65</v>
      </c>
      <c r="E706" s="36">
        <v>66.400000000000006</v>
      </c>
      <c r="F706" s="36">
        <v>64.199999999999989</v>
      </c>
      <c r="G706" s="35">
        <f t="shared" si="46"/>
        <v>0.25754437291856913</v>
      </c>
      <c r="H706" s="35">
        <f t="shared" si="49"/>
        <v>1.034267912772586</v>
      </c>
      <c r="I706" s="35">
        <f t="shared" si="47"/>
        <v>0.91695838840849775</v>
      </c>
    </row>
    <row r="707" spans="1:9" x14ac:dyDescent="0.25">
      <c r="A707" s="36">
        <v>2008</v>
      </c>
      <c r="B707" s="36">
        <v>6</v>
      </c>
      <c r="C707" s="35">
        <f t="shared" si="48"/>
        <v>2008.4166666666667</v>
      </c>
      <c r="D707" s="37">
        <v>10.456666666666667</v>
      </c>
      <c r="E707" s="36">
        <v>27.599999999999994</v>
      </c>
      <c r="F707" s="36">
        <v>46</v>
      </c>
      <c r="G707" s="35">
        <f t="shared" si="46"/>
        <v>0.1906285138009039</v>
      </c>
      <c r="H707" s="35">
        <f t="shared" si="49"/>
        <v>0.59999999999999987</v>
      </c>
      <c r="I707" s="35">
        <f t="shared" si="47"/>
        <v>0.68421199999999993</v>
      </c>
    </row>
    <row r="708" spans="1:9" x14ac:dyDescent="0.25">
      <c r="A708" s="36">
        <v>2008</v>
      </c>
      <c r="B708" s="36">
        <v>7</v>
      </c>
      <c r="C708" s="35">
        <f t="shared" si="48"/>
        <v>2008.5</v>
      </c>
      <c r="D708" s="37">
        <v>8.3532258064516149</v>
      </c>
      <c r="E708" s="36">
        <v>71.400000000000006</v>
      </c>
      <c r="F708" s="36">
        <v>47.6</v>
      </c>
      <c r="G708" s="35">
        <f t="shared" si="46"/>
        <v>0.13822506641455873</v>
      </c>
      <c r="H708" s="35">
        <f t="shared" si="49"/>
        <v>1.25</v>
      </c>
      <c r="I708" s="35">
        <f t="shared" si="47"/>
        <v>0.99874375000000026</v>
      </c>
    </row>
    <row r="709" spans="1:9" x14ac:dyDescent="0.25">
      <c r="A709" s="36">
        <v>2008</v>
      </c>
      <c r="B709" s="36">
        <v>8</v>
      </c>
      <c r="C709" s="35">
        <f t="shared" si="48"/>
        <v>2008.5833333333333</v>
      </c>
      <c r="D709" s="37">
        <v>8.1435483870967751</v>
      </c>
      <c r="E709" s="36">
        <v>64</v>
      </c>
      <c r="F709" s="36">
        <v>52.4</v>
      </c>
      <c r="G709" s="35">
        <f t="shared" si="46"/>
        <v>0.13362417514848546</v>
      </c>
      <c r="H709" s="35">
        <f t="shared" si="49"/>
        <v>1.2213740458015268</v>
      </c>
      <c r="I709" s="35">
        <f t="shared" si="47"/>
        <v>0.98918389953965402</v>
      </c>
    </row>
    <row r="710" spans="1:9" x14ac:dyDescent="0.25">
      <c r="A710" s="36">
        <v>2008</v>
      </c>
      <c r="B710" s="36">
        <v>9</v>
      </c>
      <c r="C710" s="35">
        <f t="shared" si="48"/>
        <v>2008.6666666666667</v>
      </c>
      <c r="D710" s="37">
        <v>12.229999999999999</v>
      </c>
      <c r="E710" s="36">
        <v>23.4</v>
      </c>
      <c r="F710" s="36">
        <v>123.60000000000001</v>
      </c>
      <c r="G710" s="35">
        <f t="shared" ref="G710:G773" si="50">IF(D710&gt;tmax,0,((tmax-D710)/(tmax-topt))^ta*EXP((ta/tb)*(1-((tmax-D710)/(tmax-topt))^tb)))</f>
        <v>0.24377203214041437</v>
      </c>
      <c r="H710" s="35">
        <f t="shared" si="49"/>
        <v>0.18932038834951453</v>
      </c>
      <c r="I710" s="35">
        <f t="shared" ref="I710:I773" si="51">wfacpar1+(wfacpar2*H710)-(wfacpar3*H710^2)</f>
        <v>0.38037603214252047</v>
      </c>
    </row>
    <row r="711" spans="1:9" x14ac:dyDescent="0.25">
      <c r="A711" s="36">
        <v>2008</v>
      </c>
      <c r="B711" s="36">
        <v>10</v>
      </c>
      <c r="C711" s="35">
        <f t="shared" ref="C711:C774" si="52">A711+((B711-1)/12)</f>
        <v>2008.75</v>
      </c>
      <c r="D711" s="37">
        <v>15.649999999999999</v>
      </c>
      <c r="E711" s="36">
        <v>14.000000000000002</v>
      </c>
      <c r="F711" s="36">
        <v>185.4</v>
      </c>
      <c r="G711" s="35">
        <f t="shared" si="50"/>
        <v>0.36806857106860336</v>
      </c>
      <c r="H711" s="35">
        <f t="shared" ref="H711:H774" si="53">MIN(1.25,E711/F711)</f>
        <v>7.5512405609492989E-2</v>
      </c>
      <c r="I711" s="35">
        <f t="shared" si="51"/>
        <v>0.2817732685618663</v>
      </c>
    </row>
    <row r="712" spans="1:9" x14ac:dyDescent="0.25">
      <c r="A712" s="36">
        <v>2008</v>
      </c>
      <c r="B712" s="36">
        <v>11</v>
      </c>
      <c r="C712" s="35">
        <f t="shared" si="52"/>
        <v>2008.8333333333333</v>
      </c>
      <c r="D712" s="37">
        <v>17.076666666666664</v>
      </c>
      <c r="E712" s="36">
        <v>31.4</v>
      </c>
      <c r="F712" s="36">
        <v>212.6</v>
      </c>
      <c r="G712" s="35">
        <f t="shared" si="50"/>
        <v>0.42703207144570515</v>
      </c>
      <c r="H712" s="35">
        <f t="shared" si="53"/>
        <v>0.14769520225776106</v>
      </c>
      <c r="I712" s="35">
        <f t="shared" si="51"/>
        <v>0.34503715916100353</v>
      </c>
    </row>
    <row r="713" spans="1:9" x14ac:dyDescent="0.25">
      <c r="A713" s="36">
        <v>2008</v>
      </c>
      <c r="B713" s="36">
        <v>12</v>
      </c>
      <c r="C713" s="35">
        <f t="shared" si="52"/>
        <v>2008.9166666666667</v>
      </c>
      <c r="D713" s="37">
        <v>18.238709677419354</v>
      </c>
      <c r="E713" s="36">
        <v>77.400000000000006</v>
      </c>
      <c r="F713" s="36">
        <v>204.4</v>
      </c>
      <c r="G713" s="35">
        <f t="shared" si="50"/>
        <v>0.47728897506564533</v>
      </c>
      <c r="H713" s="35">
        <f t="shared" si="53"/>
        <v>0.37866927592954991</v>
      </c>
      <c r="I713" s="35">
        <f t="shared" si="51"/>
        <v>0.530575918922645</v>
      </c>
    </row>
    <row r="714" spans="1:9" x14ac:dyDescent="0.25">
      <c r="A714" s="36">
        <v>2009</v>
      </c>
      <c r="B714" s="36">
        <v>1</v>
      </c>
      <c r="C714" s="35">
        <f t="shared" si="52"/>
        <v>2009</v>
      </c>
      <c r="D714" s="37">
        <v>22.804838709677412</v>
      </c>
      <c r="E714" s="36">
        <v>1</v>
      </c>
      <c r="F714" s="36">
        <v>332.29999999999995</v>
      </c>
      <c r="G714" s="35">
        <f t="shared" si="50"/>
        <v>0.68143273279231087</v>
      </c>
      <c r="H714" s="35">
        <f t="shared" si="53"/>
        <v>3.0093289196509183E-3</v>
      </c>
      <c r="I714" s="35">
        <f t="shared" si="51"/>
        <v>0.21569739346654135</v>
      </c>
    </row>
    <row r="715" spans="1:9" x14ac:dyDescent="0.25">
      <c r="A715" s="36">
        <v>2009</v>
      </c>
      <c r="B715" s="36">
        <v>2</v>
      </c>
      <c r="C715" s="35">
        <f t="shared" si="52"/>
        <v>2009.0833333333333</v>
      </c>
      <c r="D715" s="37">
        <v>22.744642857142857</v>
      </c>
      <c r="E715" s="36">
        <v>2.2000000000000002</v>
      </c>
      <c r="F715" s="36">
        <v>268.80000000000007</v>
      </c>
      <c r="G715" s="35">
        <f t="shared" si="50"/>
        <v>0.67879134622347781</v>
      </c>
      <c r="H715" s="35">
        <f t="shared" si="53"/>
        <v>8.1845238095238082E-3</v>
      </c>
      <c r="I715" s="35">
        <f t="shared" si="51"/>
        <v>0.22049789867444372</v>
      </c>
    </row>
    <row r="716" spans="1:9" x14ac:dyDescent="0.25">
      <c r="A716" s="36">
        <v>2009</v>
      </c>
      <c r="B716" s="36">
        <v>3</v>
      </c>
      <c r="C716" s="35">
        <f t="shared" si="52"/>
        <v>2009.1666666666667</v>
      </c>
      <c r="D716" s="37">
        <v>19.154838709677421</v>
      </c>
      <c r="E716" s="36">
        <v>17.399999999999995</v>
      </c>
      <c r="F716" s="36">
        <v>182.79999999999998</v>
      </c>
      <c r="G716" s="35">
        <f t="shared" si="50"/>
        <v>0.51790628872278033</v>
      </c>
      <c r="H716" s="35">
        <f t="shared" si="53"/>
        <v>9.5185995623632363E-2</v>
      </c>
      <c r="I716" s="35">
        <f t="shared" si="51"/>
        <v>0.29926526353968652</v>
      </c>
    </row>
    <row r="717" spans="1:9" x14ac:dyDescent="0.25">
      <c r="A717" s="36">
        <v>2009</v>
      </c>
      <c r="B717" s="36">
        <v>4</v>
      </c>
      <c r="C717" s="35">
        <f t="shared" si="52"/>
        <v>2009.25</v>
      </c>
      <c r="D717" s="37">
        <v>15.424999999999999</v>
      </c>
      <c r="E717" s="36">
        <v>60.4</v>
      </c>
      <c r="F717" s="36">
        <v>123.39999999999996</v>
      </c>
      <c r="G717" s="35">
        <f t="shared" si="50"/>
        <v>0.35910232630027838</v>
      </c>
      <c r="H717" s="35">
        <f t="shared" si="53"/>
        <v>0.48946515397082674</v>
      </c>
      <c r="I717" s="35">
        <f t="shared" si="51"/>
        <v>0.6104397108926185</v>
      </c>
    </row>
    <row r="718" spans="1:9" x14ac:dyDescent="0.25">
      <c r="A718" s="36">
        <v>2009</v>
      </c>
      <c r="B718" s="36">
        <v>5</v>
      </c>
      <c r="C718" s="35">
        <f t="shared" si="52"/>
        <v>2009.3333333333333</v>
      </c>
      <c r="D718" s="37">
        <v>12.024193548387096</v>
      </c>
      <c r="E718" s="36">
        <v>26.599999999999998</v>
      </c>
      <c r="F718" s="36">
        <v>48.599999999999994</v>
      </c>
      <c r="G718" s="35">
        <f t="shared" si="50"/>
        <v>0.23718681743483347</v>
      </c>
      <c r="H718" s="35">
        <f t="shared" si="53"/>
        <v>0.5473251028806585</v>
      </c>
      <c r="I718" s="35">
        <f t="shared" si="51"/>
        <v>0.64979156463276266</v>
      </c>
    </row>
    <row r="719" spans="1:9" x14ac:dyDescent="0.25">
      <c r="A719" s="36">
        <v>2009</v>
      </c>
      <c r="B719" s="36">
        <v>6</v>
      </c>
      <c r="C719" s="35">
        <f t="shared" si="52"/>
        <v>2009.4166666666667</v>
      </c>
      <c r="D719" s="37">
        <v>10.344999999999999</v>
      </c>
      <c r="E719" s="36">
        <v>63</v>
      </c>
      <c r="F719" s="36">
        <v>44.400000000000013</v>
      </c>
      <c r="G719" s="35">
        <f t="shared" si="50"/>
        <v>0.18755685503284633</v>
      </c>
      <c r="H719" s="35">
        <f t="shared" si="53"/>
        <v>1.25</v>
      </c>
      <c r="I719" s="35">
        <f t="shared" si="51"/>
        <v>0.99874375000000026</v>
      </c>
    </row>
    <row r="720" spans="1:9" x14ac:dyDescent="0.25">
      <c r="A720" s="36">
        <v>2009</v>
      </c>
      <c r="B720" s="36">
        <v>7</v>
      </c>
      <c r="C720" s="35">
        <f t="shared" si="52"/>
        <v>2009.5</v>
      </c>
      <c r="D720" s="37">
        <v>9.8935483870967715</v>
      </c>
      <c r="E720" s="36">
        <v>89.6</v>
      </c>
      <c r="F720" s="36">
        <v>54.8</v>
      </c>
      <c r="G720" s="35">
        <f t="shared" si="50"/>
        <v>0.17547176696695224</v>
      </c>
      <c r="H720" s="35">
        <f t="shared" si="53"/>
        <v>1.25</v>
      </c>
      <c r="I720" s="35">
        <f t="shared" si="51"/>
        <v>0.99874375000000026</v>
      </c>
    </row>
    <row r="721" spans="1:9" x14ac:dyDescent="0.25">
      <c r="A721" s="36">
        <v>2009</v>
      </c>
      <c r="B721" s="36">
        <v>8</v>
      </c>
      <c r="C721" s="35">
        <f t="shared" si="52"/>
        <v>2009.5833333333333</v>
      </c>
      <c r="D721" s="37">
        <v>11.083870967741936</v>
      </c>
      <c r="E721" s="36">
        <v>68.699999999999989</v>
      </c>
      <c r="F721" s="36">
        <v>75.2</v>
      </c>
      <c r="G721" s="35">
        <f t="shared" si="50"/>
        <v>0.20848868580750449</v>
      </c>
      <c r="H721" s="35">
        <f t="shared" si="53"/>
        <v>0.91356382978723383</v>
      </c>
      <c r="I721" s="35">
        <f t="shared" si="51"/>
        <v>0.86139972325571534</v>
      </c>
    </row>
    <row r="722" spans="1:9" x14ac:dyDescent="0.25">
      <c r="A722" s="36">
        <v>2009</v>
      </c>
      <c r="B722" s="36">
        <v>9</v>
      </c>
      <c r="C722" s="35">
        <f t="shared" si="52"/>
        <v>2009.6666666666667</v>
      </c>
      <c r="D722" s="37">
        <v>12.19</v>
      </c>
      <c r="E722" s="36">
        <v>67.099999999999994</v>
      </c>
      <c r="F722" s="36">
        <v>99.800000000000011</v>
      </c>
      <c r="G722" s="35">
        <f t="shared" si="50"/>
        <v>0.24248368369671264</v>
      </c>
      <c r="H722" s="35">
        <f t="shared" si="53"/>
        <v>0.67234468937875735</v>
      </c>
      <c r="I722" s="35">
        <f t="shared" si="51"/>
        <v>0.72930323141272513</v>
      </c>
    </row>
    <row r="723" spans="1:9" x14ac:dyDescent="0.25">
      <c r="A723" s="36">
        <v>2009</v>
      </c>
      <c r="B723" s="36">
        <v>10</v>
      </c>
      <c r="C723" s="35">
        <f t="shared" si="52"/>
        <v>2009.75</v>
      </c>
      <c r="D723" s="37">
        <v>13.990322580645159</v>
      </c>
      <c r="E723" s="36">
        <v>37.200000000000003</v>
      </c>
      <c r="F723" s="36">
        <v>136</v>
      </c>
      <c r="G723" s="35">
        <f t="shared" si="50"/>
        <v>0.30439887125798176</v>
      </c>
      <c r="H723" s="35">
        <f t="shared" si="53"/>
        <v>0.27352941176470591</v>
      </c>
      <c r="I723" s="35">
        <f t="shared" si="51"/>
        <v>0.44931074653979242</v>
      </c>
    </row>
    <row r="724" spans="1:9" x14ac:dyDescent="0.25">
      <c r="A724" s="36">
        <v>2009</v>
      </c>
      <c r="B724" s="36">
        <v>11</v>
      </c>
      <c r="C724" s="35">
        <f t="shared" si="52"/>
        <v>2009.8333333333333</v>
      </c>
      <c r="D724" s="37">
        <v>21.68</v>
      </c>
      <c r="E724" s="36">
        <v>39.200000000000003</v>
      </c>
      <c r="F724" s="36">
        <v>237.99999999999991</v>
      </c>
      <c r="G724" s="35">
        <f t="shared" si="50"/>
        <v>0.63151896198373769</v>
      </c>
      <c r="H724" s="35">
        <f t="shared" si="53"/>
        <v>0.16470588235294126</v>
      </c>
      <c r="I724" s="35">
        <f t="shared" si="51"/>
        <v>0.35957988927335655</v>
      </c>
    </row>
    <row r="725" spans="1:9" x14ac:dyDescent="0.25">
      <c r="A725" s="36">
        <v>2009</v>
      </c>
      <c r="B725" s="36">
        <v>12</v>
      </c>
      <c r="C725" s="35">
        <f t="shared" si="52"/>
        <v>2009.9166666666667</v>
      </c>
      <c r="D725" s="37">
        <v>20.120967741935491</v>
      </c>
      <c r="E725" s="36">
        <v>27.599999999999998</v>
      </c>
      <c r="F725" s="36">
        <v>245.39999999999998</v>
      </c>
      <c r="G725" s="35">
        <f t="shared" si="50"/>
        <v>0.56130371002435375</v>
      </c>
      <c r="H725" s="35">
        <f t="shared" si="53"/>
        <v>0.11246943765281174</v>
      </c>
      <c r="I725" s="35">
        <f t="shared" si="51"/>
        <v>0.31447802380425754</v>
      </c>
    </row>
    <row r="726" spans="1:9" x14ac:dyDescent="0.25">
      <c r="A726" s="36">
        <v>2010</v>
      </c>
      <c r="B726" s="36">
        <v>1</v>
      </c>
      <c r="C726" s="35">
        <f t="shared" si="52"/>
        <v>2010</v>
      </c>
      <c r="D726" s="37">
        <v>22.740322580645159</v>
      </c>
      <c r="E726" s="36">
        <v>10.6</v>
      </c>
      <c r="F726" s="36">
        <v>300.39999999999992</v>
      </c>
      <c r="G726" s="35">
        <f t="shared" si="50"/>
        <v>0.67860161895088433</v>
      </c>
      <c r="H726" s="35">
        <f t="shared" si="53"/>
        <v>3.5286284953395482E-2</v>
      </c>
      <c r="I726" s="35">
        <f t="shared" si="51"/>
        <v>0.24542638297627131</v>
      </c>
    </row>
    <row r="727" spans="1:9" x14ac:dyDescent="0.25">
      <c r="A727" s="36">
        <v>2010</v>
      </c>
      <c r="B727" s="36">
        <v>2</v>
      </c>
      <c r="C727" s="35">
        <f t="shared" si="52"/>
        <v>2010.0833333333333</v>
      </c>
      <c r="D727" s="37">
        <v>23.280357142857138</v>
      </c>
      <c r="E727" s="36">
        <v>3.2</v>
      </c>
      <c r="F727" s="36">
        <v>253.2</v>
      </c>
      <c r="G727" s="35">
        <f t="shared" si="50"/>
        <v>0.70214611947340122</v>
      </c>
      <c r="H727" s="35">
        <f t="shared" si="53"/>
        <v>1.2638230647709322E-2</v>
      </c>
      <c r="I727" s="35">
        <f t="shared" si="51"/>
        <v>0.22461880435949078</v>
      </c>
    </row>
    <row r="728" spans="1:9" x14ac:dyDescent="0.25">
      <c r="A728" s="36">
        <v>2010</v>
      </c>
      <c r="B728" s="36">
        <v>3</v>
      </c>
      <c r="C728" s="35">
        <f t="shared" si="52"/>
        <v>2010.1666666666667</v>
      </c>
      <c r="D728" s="37">
        <v>20.091935483870973</v>
      </c>
      <c r="E728" s="36">
        <v>20.2</v>
      </c>
      <c r="F728" s="36">
        <v>203.2</v>
      </c>
      <c r="G728" s="35">
        <f t="shared" si="50"/>
        <v>0.55999494313249598</v>
      </c>
      <c r="H728" s="35">
        <f t="shared" si="53"/>
        <v>9.9409448818897642E-2</v>
      </c>
      <c r="I728" s="35">
        <f t="shared" si="51"/>
        <v>0.30299602608267717</v>
      </c>
    </row>
    <row r="729" spans="1:9" x14ac:dyDescent="0.25">
      <c r="A729" s="36">
        <v>2010</v>
      </c>
      <c r="B729" s="36">
        <v>4</v>
      </c>
      <c r="C729" s="35">
        <f t="shared" si="52"/>
        <v>2010.25</v>
      </c>
      <c r="D729" s="37">
        <v>16.866666666666664</v>
      </c>
      <c r="E729" s="36">
        <v>60.199999999999989</v>
      </c>
      <c r="F729" s="36">
        <v>102.4</v>
      </c>
      <c r="G729" s="35">
        <f t="shared" si="50"/>
        <v>0.41814315006781572</v>
      </c>
      <c r="H729" s="35">
        <f t="shared" si="53"/>
        <v>0.58789062499999989</v>
      </c>
      <c r="I729" s="35">
        <f t="shared" si="51"/>
        <v>0.67641765556335443</v>
      </c>
    </row>
    <row r="730" spans="1:9" x14ac:dyDescent="0.25">
      <c r="A730" s="36">
        <v>2010</v>
      </c>
      <c r="B730" s="36">
        <v>5</v>
      </c>
      <c r="C730" s="35">
        <f t="shared" si="52"/>
        <v>2010.3333333333333</v>
      </c>
      <c r="D730" s="37">
        <v>12.046774193548384</v>
      </c>
      <c r="E730" s="36">
        <v>44.2</v>
      </c>
      <c r="F730" s="36">
        <v>73.200000000000017</v>
      </c>
      <c r="G730" s="35">
        <f t="shared" si="50"/>
        <v>0.23790404513848484</v>
      </c>
      <c r="H730" s="35">
        <f t="shared" si="53"/>
        <v>0.60382513661202175</v>
      </c>
      <c r="I730" s="35">
        <f t="shared" si="51"/>
        <v>0.68665938741079147</v>
      </c>
    </row>
    <row r="731" spans="1:9" x14ac:dyDescent="0.25">
      <c r="A731" s="36">
        <v>2010</v>
      </c>
      <c r="B731" s="36">
        <v>6</v>
      </c>
      <c r="C731" s="35">
        <f t="shared" si="52"/>
        <v>2010.4166666666667</v>
      </c>
      <c r="D731" s="37">
        <v>8.8133333333333326</v>
      </c>
      <c r="E731" s="36">
        <v>44.8</v>
      </c>
      <c r="F731" s="36">
        <v>45.199999999999989</v>
      </c>
      <c r="G731" s="35">
        <f t="shared" si="50"/>
        <v>0.14871132121351385</v>
      </c>
      <c r="H731" s="35">
        <f t="shared" si="53"/>
        <v>0.99115044247787631</v>
      </c>
      <c r="I731" s="35">
        <f t="shared" si="51"/>
        <v>0.89791915576787551</v>
      </c>
    </row>
    <row r="732" spans="1:9" x14ac:dyDescent="0.25">
      <c r="A732" s="36">
        <v>2010</v>
      </c>
      <c r="B732" s="36">
        <v>7</v>
      </c>
      <c r="C732" s="35">
        <f t="shared" si="52"/>
        <v>2010.5</v>
      </c>
      <c r="D732" s="37">
        <v>8.5532258064516142</v>
      </c>
      <c r="E732" s="36">
        <v>39.199999999999989</v>
      </c>
      <c r="F732" s="36">
        <v>49.500000000000007</v>
      </c>
      <c r="G732" s="35">
        <f t="shared" si="50"/>
        <v>0.14271706958288838</v>
      </c>
      <c r="H732" s="35">
        <f t="shared" si="53"/>
        <v>0.79191919191919158</v>
      </c>
      <c r="I732" s="35">
        <f t="shared" si="51"/>
        <v>0.79829450586674811</v>
      </c>
    </row>
    <row r="733" spans="1:9" x14ac:dyDescent="0.25">
      <c r="A733" s="36">
        <v>2010</v>
      </c>
      <c r="B733" s="36">
        <v>8</v>
      </c>
      <c r="C733" s="35">
        <f t="shared" si="52"/>
        <v>2010.5833333333333</v>
      </c>
      <c r="D733" s="37">
        <v>9.0999999999999979</v>
      </c>
      <c r="E733" s="36">
        <v>75.2</v>
      </c>
      <c r="F733" s="36">
        <v>56.1</v>
      </c>
      <c r="G733" s="35">
        <f t="shared" si="50"/>
        <v>0.15551847207827962</v>
      </c>
      <c r="H733" s="35">
        <f t="shared" si="53"/>
        <v>1.25</v>
      </c>
      <c r="I733" s="35">
        <f t="shared" si="51"/>
        <v>0.99874375000000026</v>
      </c>
    </row>
    <row r="734" spans="1:9" x14ac:dyDescent="0.25">
      <c r="A734" s="36">
        <v>2010</v>
      </c>
      <c r="B734" s="36">
        <v>9</v>
      </c>
      <c r="C734" s="35">
        <f t="shared" si="52"/>
        <v>2010.6666666666667</v>
      </c>
      <c r="D734" s="37">
        <v>10.368333333333334</v>
      </c>
      <c r="E734" s="36">
        <v>95.800000000000011</v>
      </c>
      <c r="F734" s="36">
        <v>65.2</v>
      </c>
      <c r="G734" s="35">
        <f t="shared" si="50"/>
        <v>0.18819599147967572</v>
      </c>
      <c r="H734" s="35">
        <f t="shared" si="53"/>
        <v>1.25</v>
      </c>
      <c r="I734" s="35">
        <f t="shared" si="51"/>
        <v>0.99874375000000026</v>
      </c>
    </row>
    <row r="735" spans="1:9" x14ac:dyDescent="0.25">
      <c r="A735" s="36">
        <v>2010</v>
      </c>
      <c r="B735" s="36">
        <v>10</v>
      </c>
      <c r="C735" s="35">
        <f t="shared" si="52"/>
        <v>2010.75</v>
      </c>
      <c r="D735" s="37">
        <v>13.961290322580648</v>
      </c>
      <c r="E735" s="36">
        <v>33.200000000000003</v>
      </c>
      <c r="F735" s="36">
        <v>134.6</v>
      </c>
      <c r="G735" s="35">
        <f t="shared" si="50"/>
        <v>0.30333870403056667</v>
      </c>
      <c r="H735" s="35">
        <f t="shared" si="53"/>
        <v>0.24665676077265977</v>
      </c>
      <c r="I735" s="35">
        <f t="shared" si="51"/>
        <v>0.4276841992895134</v>
      </c>
    </row>
    <row r="736" spans="1:9" x14ac:dyDescent="0.25">
      <c r="A736" s="36">
        <v>2010</v>
      </c>
      <c r="B736" s="36">
        <v>11</v>
      </c>
      <c r="C736" s="35">
        <f t="shared" si="52"/>
        <v>2010.8333333333333</v>
      </c>
      <c r="D736" s="37">
        <v>17.005000000000003</v>
      </c>
      <c r="E736" s="36">
        <v>28.400000000000002</v>
      </c>
      <c r="F736" s="36">
        <v>166.60000000000002</v>
      </c>
      <c r="G736" s="35">
        <f t="shared" si="50"/>
        <v>0.42399115752675198</v>
      </c>
      <c r="H736" s="35">
        <f t="shared" si="53"/>
        <v>0.17046818727490995</v>
      </c>
      <c r="I736" s="35">
        <f t="shared" si="51"/>
        <v>0.36447452070864361</v>
      </c>
    </row>
    <row r="737" spans="1:9" x14ac:dyDescent="0.25">
      <c r="A737" s="36">
        <v>2010</v>
      </c>
      <c r="B737" s="36">
        <v>12</v>
      </c>
      <c r="C737" s="35">
        <f t="shared" si="52"/>
        <v>2010.9166666666667</v>
      </c>
      <c r="D737" s="37">
        <v>19.159677419354839</v>
      </c>
      <c r="E737" s="36">
        <v>134.49999999999997</v>
      </c>
      <c r="F737" s="36">
        <v>210.39999999999998</v>
      </c>
      <c r="G737" s="35">
        <f t="shared" si="50"/>
        <v>0.5181225110797939</v>
      </c>
      <c r="H737" s="35">
        <f t="shared" si="53"/>
        <v>0.63925855513307983</v>
      </c>
      <c r="I737" s="35">
        <f t="shared" si="51"/>
        <v>0.70899462681530023</v>
      </c>
    </row>
    <row r="738" spans="1:9" x14ac:dyDescent="0.25">
      <c r="A738" s="36">
        <v>2011</v>
      </c>
      <c r="B738" s="36">
        <v>1</v>
      </c>
      <c r="C738" s="35">
        <f t="shared" si="52"/>
        <v>2011</v>
      </c>
      <c r="D738" s="37">
        <v>23.004838709677422</v>
      </c>
      <c r="E738" s="36">
        <v>4</v>
      </c>
      <c r="F738" s="36">
        <v>261.39999999999998</v>
      </c>
      <c r="G738" s="35">
        <f t="shared" si="50"/>
        <v>0.69017879223687284</v>
      </c>
      <c r="H738" s="35">
        <f t="shared" si="53"/>
        <v>1.5302218821729153E-2</v>
      </c>
      <c r="I738" s="35">
        <f t="shared" si="51"/>
        <v>0.22707915186837518</v>
      </c>
    </row>
    <row r="739" spans="1:9" x14ac:dyDescent="0.25">
      <c r="A739" s="36">
        <v>2011</v>
      </c>
      <c r="B739" s="36">
        <v>2</v>
      </c>
      <c r="C739" s="35">
        <f t="shared" si="52"/>
        <v>2011.0833333333333</v>
      </c>
      <c r="D739" s="37">
        <v>21.803571428571427</v>
      </c>
      <c r="E739" s="36">
        <v>92.100000000000023</v>
      </c>
      <c r="F739" s="36">
        <v>192.29999999999998</v>
      </c>
      <c r="G739" s="35">
        <f t="shared" si="50"/>
        <v>0.63705008019788634</v>
      </c>
      <c r="H739" s="35">
        <f t="shared" si="53"/>
        <v>0.47893915756630279</v>
      </c>
      <c r="I739" s="35">
        <f t="shared" si="51"/>
        <v>0.60310704875620935</v>
      </c>
    </row>
    <row r="740" spans="1:9" x14ac:dyDescent="0.25">
      <c r="A740" s="36">
        <v>2011</v>
      </c>
      <c r="B740" s="36">
        <v>3</v>
      </c>
      <c r="C740" s="35">
        <f t="shared" si="52"/>
        <v>2011.1666666666667</v>
      </c>
      <c r="D740" s="37">
        <v>17.524193548387093</v>
      </c>
      <c r="E740" s="36">
        <v>121.2</v>
      </c>
      <c r="F740" s="36">
        <v>129.20000000000002</v>
      </c>
      <c r="G740" s="35">
        <f t="shared" si="50"/>
        <v>0.44618546650213892</v>
      </c>
      <c r="H740" s="35">
        <f t="shared" si="53"/>
        <v>0.9380804953560371</v>
      </c>
      <c r="I740" s="35">
        <f t="shared" si="51"/>
        <v>0.87325348752504106</v>
      </c>
    </row>
    <row r="741" spans="1:9" x14ac:dyDescent="0.25">
      <c r="A741" s="36">
        <v>2011</v>
      </c>
      <c r="B741" s="36">
        <v>4</v>
      </c>
      <c r="C741" s="35">
        <f t="shared" si="52"/>
        <v>2011.25</v>
      </c>
      <c r="D741" s="37">
        <v>14.941666666666668</v>
      </c>
      <c r="E741" s="36">
        <v>6.8000000000000007</v>
      </c>
      <c r="F741" s="36">
        <v>101.4</v>
      </c>
      <c r="G741" s="35">
        <f t="shared" si="50"/>
        <v>0.34018313194990119</v>
      </c>
      <c r="H741" s="35">
        <f t="shared" si="53"/>
        <v>6.7061143984220917E-2</v>
      </c>
      <c r="I741" s="35">
        <f t="shared" si="51"/>
        <v>0.27420180860458515</v>
      </c>
    </row>
    <row r="742" spans="1:9" x14ac:dyDescent="0.25">
      <c r="A742" s="36">
        <v>2011</v>
      </c>
      <c r="B742" s="36">
        <v>5</v>
      </c>
      <c r="C742" s="35">
        <f t="shared" si="52"/>
        <v>2011.3333333333333</v>
      </c>
      <c r="D742" s="37">
        <v>11.56774193548387</v>
      </c>
      <c r="E742" s="36">
        <v>71.400000000000006</v>
      </c>
      <c r="F742" s="36">
        <v>62.199999999999989</v>
      </c>
      <c r="G742" s="35">
        <f t="shared" si="50"/>
        <v>0.22296986962223392</v>
      </c>
      <c r="H742" s="35">
        <f t="shared" si="53"/>
        <v>1.1479099678456595</v>
      </c>
      <c r="I742" s="35">
        <f t="shared" si="51"/>
        <v>0.96284028597719229</v>
      </c>
    </row>
    <row r="743" spans="1:9" x14ac:dyDescent="0.25">
      <c r="A743" s="36">
        <v>2011</v>
      </c>
      <c r="B743" s="36">
        <v>6</v>
      </c>
      <c r="C743" s="35">
        <f t="shared" si="52"/>
        <v>2011.4166666666667</v>
      </c>
      <c r="D743" s="37">
        <v>9.7933333333333348</v>
      </c>
      <c r="E743" s="36">
        <v>43.4</v>
      </c>
      <c r="F743" s="36">
        <v>53.2</v>
      </c>
      <c r="G743" s="35">
        <f t="shared" si="50"/>
        <v>0.17286142740527888</v>
      </c>
      <c r="H743" s="35">
        <f t="shared" si="53"/>
        <v>0.81578947368421051</v>
      </c>
      <c r="I743" s="35">
        <f t="shared" si="51"/>
        <v>0.81124078947368428</v>
      </c>
    </row>
    <row r="744" spans="1:9" x14ac:dyDescent="0.25">
      <c r="A744" s="36">
        <v>2011</v>
      </c>
      <c r="B744" s="36">
        <v>7</v>
      </c>
      <c r="C744" s="35">
        <f t="shared" si="52"/>
        <v>2011.5</v>
      </c>
      <c r="D744" s="37">
        <v>9.1516129032258071</v>
      </c>
      <c r="E744" s="36">
        <v>50.000000000000014</v>
      </c>
      <c r="F744" s="36">
        <v>48.79999999999999</v>
      </c>
      <c r="G744" s="35">
        <f t="shared" si="50"/>
        <v>0.15676655382156485</v>
      </c>
      <c r="H744" s="35">
        <f t="shared" si="53"/>
        <v>1.0245901639344268</v>
      </c>
      <c r="I744" s="35">
        <f t="shared" si="51"/>
        <v>0.91276310803547456</v>
      </c>
    </row>
    <row r="745" spans="1:9" x14ac:dyDescent="0.25">
      <c r="A745" s="36">
        <v>2011</v>
      </c>
      <c r="B745" s="36">
        <v>8</v>
      </c>
      <c r="C745" s="35">
        <f t="shared" si="52"/>
        <v>2011.5833333333333</v>
      </c>
      <c r="D745" s="37">
        <v>11.027419354838708</v>
      </c>
      <c r="E745" s="36">
        <v>71.599999999999994</v>
      </c>
      <c r="F745" s="36">
        <v>66.800000000000011</v>
      </c>
      <c r="G745" s="35">
        <f t="shared" si="50"/>
        <v>0.20683899360021193</v>
      </c>
      <c r="H745" s="35">
        <f t="shared" si="53"/>
        <v>1.0718562874251494</v>
      </c>
      <c r="I745" s="35">
        <f t="shared" si="51"/>
        <v>0.93282414930617796</v>
      </c>
    </row>
    <row r="746" spans="1:9" x14ac:dyDescent="0.25">
      <c r="A746" s="36">
        <v>2011</v>
      </c>
      <c r="B746" s="36">
        <v>9</v>
      </c>
      <c r="C746" s="35">
        <f t="shared" si="52"/>
        <v>2011.6666666666667</v>
      </c>
      <c r="D746" s="37">
        <v>12.633333333333335</v>
      </c>
      <c r="E746" s="36">
        <v>40.200000000000003</v>
      </c>
      <c r="F746" s="36">
        <v>114.99999999999999</v>
      </c>
      <c r="G746" s="35">
        <f t="shared" si="50"/>
        <v>0.25698938795352455</v>
      </c>
      <c r="H746" s="35">
        <f t="shared" si="53"/>
        <v>0.34956521739130442</v>
      </c>
      <c r="I746" s="35">
        <f t="shared" si="51"/>
        <v>0.50861466525519849</v>
      </c>
    </row>
    <row r="747" spans="1:9" x14ac:dyDescent="0.25">
      <c r="A747" s="36">
        <v>2011</v>
      </c>
      <c r="B747" s="36">
        <v>10</v>
      </c>
      <c r="C747" s="35">
        <f t="shared" si="52"/>
        <v>2011.75</v>
      </c>
      <c r="D747" s="37">
        <v>15.088709677419356</v>
      </c>
      <c r="E747" s="36">
        <v>46.2</v>
      </c>
      <c r="F747" s="36">
        <v>129.59999999999997</v>
      </c>
      <c r="G747" s="35">
        <f t="shared" si="50"/>
        <v>0.34588831428949296</v>
      </c>
      <c r="H747" s="35">
        <f t="shared" si="53"/>
        <v>0.35648148148148162</v>
      </c>
      <c r="I747" s="35">
        <f t="shared" si="51"/>
        <v>0.51387054826817569</v>
      </c>
    </row>
    <row r="748" spans="1:9" x14ac:dyDescent="0.25">
      <c r="A748" s="36">
        <v>2011</v>
      </c>
      <c r="B748" s="36">
        <v>11</v>
      </c>
      <c r="C748" s="35">
        <f t="shared" si="52"/>
        <v>2011.8333333333333</v>
      </c>
      <c r="D748" s="37">
        <v>18.768333333333331</v>
      </c>
      <c r="E748" s="36">
        <v>45.9</v>
      </c>
      <c r="F748" s="36">
        <v>199.5</v>
      </c>
      <c r="G748" s="35">
        <f t="shared" si="50"/>
        <v>0.50068672051768681</v>
      </c>
      <c r="H748" s="35">
        <f t="shared" si="53"/>
        <v>0.23007518796992479</v>
      </c>
      <c r="I748" s="35">
        <f t="shared" si="51"/>
        <v>0.41416583029001075</v>
      </c>
    </row>
    <row r="749" spans="1:9" x14ac:dyDescent="0.25">
      <c r="A749" s="36">
        <v>2011</v>
      </c>
      <c r="B749" s="36">
        <v>12</v>
      </c>
      <c r="C749" s="35">
        <f t="shared" si="52"/>
        <v>2011.9166666666667</v>
      </c>
      <c r="D749" s="37">
        <v>19.690322580645166</v>
      </c>
      <c r="E749" s="36">
        <v>47.2</v>
      </c>
      <c r="F749" s="36">
        <v>233.00000000000003</v>
      </c>
      <c r="G749" s="35">
        <f t="shared" si="50"/>
        <v>0.54191295187956623</v>
      </c>
      <c r="H749" s="35">
        <f t="shared" si="53"/>
        <v>0.20257510729613731</v>
      </c>
      <c r="I749" s="35">
        <f t="shared" si="51"/>
        <v>0.39145347285822174</v>
      </c>
    </row>
    <row r="750" spans="1:9" x14ac:dyDescent="0.25">
      <c r="A750" s="36">
        <v>2012</v>
      </c>
      <c r="B750" s="36">
        <v>1</v>
      </c>
      <c r="C750" s="35">
        <f t="shared" si="52"/>
        <v>2012</v>
      </c>
      <c r="D750" s="37">
        <v>22.630645161290321</v>
      </c>
      <c r="E750" s="36">
        <v>15.200000000000001</v>
      </c>
      <c r="F750" s="36">
        <v>288.40000000000003</v>
      </c>
      <c r="G750" s="35">
        <f t="shared" si="50"/>
        <v>0.67377834653496271</v>
      </c>
      <c r="H750" s="35">
        <f t="shared" si="53"/>
        <v>5.2704576976421634E-2</v>
      </c>
      <c r="I750" s="35">
        <f t="shared" si="51"/>
        <v>0.26126079147277725</v>
      </c>
    </row>
    <row r="751" spans="1:9" x14ac:dyDescent="0.25">
      <c r="A751" s="36">
        <v>2012</v>
      </c>
      <c r="B751" s="36">
        <v>2</v>
      </c>
      <c r="C751" s="35">
        <f t="shared" si="52"/>
        <v>2012.0833333333333</v>
      </c>
      <c r="D751" s="37">
        <v>21.125862068965521</v>
      </c>
      <c r="E751" s="36">
        <v>16</v>
      </c>
      <c r="F751" s="36">
        <v>206.6</v>
      </c>
      <c r="G751" s="35">
        <f t="shared" si="50"/>
        <v>0.60662282897790276</v>
      </c>
      <c r="H751" s="35">
        <f t="shared" si="53"/>
        <v>7.7444336882865436E-2</v>
      </c>
      <c r="I751" s="35">
        <f t="shared" si="51"/>
        <v>0.28349923961356555</v>
      </c>
    </row>
    <row r="752" spans="1:9" x14ac:dyDescent="0.25">
      <c r="A752" s="36">
        <v>2012</v>
      </c>
      <c r="B752" s="36">
        <v>3</v>
      </c>
      <c r="C752" s="35">
        <f t="shared" si="52"/>
        <v>2012.1666666666667</v>
      </c>
      <c r="D752" s="37">
        <v>18.409677419354839</v>
      </c>
      <c r="E752" s="36">
        <v>46.600000000000009</v>
      </c>
      <c r="F752" s="36">
        <v>172.6</v>
      </c>
      <c r="G752" s="35">
        <f t="shared" si="50"/>
        <v>0.48481376602542864</v>
      </c>
      <c r="H752" s="35">
        <f t="shared" si="53"/>
        <v>0.26998841251448441</v>
      </c>
      <c r="I752" s="35">
        <f t="shared" si="51"/>
        <v>0.4464809600023632</v>
      </c>
    </row>
    <row r="753" spans="1:9" x14ac:dyDescent="0.25">
      <c r="A753" s="36">
        <v>2012</v>
      </c>
      <c r="B753" s="36">
        <v>4</v>
      </c>
      <c r="C753" s="35">
        <f t="shared" si="52"/>
        <v>2012.25</v>
      </c>
      <c r="D753" s="37">
        <v>15.911666666666664</v>
      </c>
      <c r="E753" s="36">
        <v>13.799999999999999</v>
      </c>
      <c r="F753" s="36">
        <v>128.60000000000002</v>
      </c>
      <c r="G753" s="35">
        <f t="shared" si="50"/>
        <v>0.37861746956686781</v>
      </c>
      <c r="H753" s="35">
        <f t="shared" si="53"/>
        <v>0.10730948678071536</v>
      </c>
      <c r="I753" s="35">
        <f t="shared" si="51"/>
        <v>0.30995136739960671</v>
      </c>
    </row>
    <row r="754" spans="1:9" x14ac:dyDescent="0.25">
      <c r="A754" s="36">
        <v>2012</v>
      </c>
      <c r="B754" s="36">
        <v>5</v>
      </c>
      <c r="C754" s="35">
        <f t="shared" si="52"/>
        <v>2012.3333333333333</v>
      </c>
      <c r="D754" s="37">
        <v>11.001612903225803</v>
      </c>
      <c r="E754" s="36">
        <v>28.5</v>
      </c>
      <c r="F754" s="36">
        <v>76.5</v>
      </c>
      <c r="G754" s="35">
        <f t="shared" si="50"/>
        <v>0.20608762393217012</v>
      </c>
      <c r="H754" s="35">
        <f t="shared" si="53"/>
        <v>0.37254901960784315</v>
      </c>
      <c r="I754" s="35">
        <f t="shared" si="51"/>
        <v>0.52599165705497897</v>
      </c>
    </row>
    <row r="755" spans="1:9" x14ac:dyDescent="0.25">
      <c r="A755" s="36">
        <v>2012</v>
      </c>
      <c r="B755" s="36">
        <v>6</v>
      </c>
      <c r="C755" s="35">
        <f t="shared" si="52"/>
        <v>2012.4166666666667</v>
      </c>
      <c r="D755" s="37">
        <v>9.3249999999999993</v>
      </c>
      <c r="E755" s="36">
        <v>54.800000000000004</v>
      </c>
      <c r="F755" s="36">
        <v>50.8</v>
      </c>
      <c r="G755" s="35">
        <f t="shared" si="50"/>
        <v>0.16100977481569068</v>
      </c>
      <c r="H755" s="35">
        <f t="shared" si="53"/>
        <v>1.078740157480315</v>
      </c>
      <c r="I755" s="35">
        <f t="shared" si="51"/>
        <v>0.93565590551181121</v>
      </c>
    </row>
    <row r="756" spans="1:9" x14ac:dyDescent="0.25">
      <c r="A756" s="36">
        <v>2012</v>
      </c>
      <c r="B756" s="36">
        <v>7</v>
      </c>
      <c r="C756" s="35">
        <f t="shared" si="52"/>
        <v>2012.5</v>
      </c>
      <c r="D756" s="37">
        <v>9.0758064516129</v>
      </c>
      <c r="E756" s="36">
        <v>39.600000000000009</v>
      </c>
      <c r="F756" s="36">
        <v>45.000000000000007</v>
      </c>
      <c r="G756" s="35">
        <f t="shared" si="50"/>
        <v>0.15493580099277407</v>
      </c>
      <c r="H756" s="35">
        <f t="shared" si="53"/>
        <v>0.88</v>
      </c>
      <c r="I756" s="35">
        <f t="shared" si="51"/>
        <v>0.84470128000000022</v>
      </c>
    </row>
    <row r="757" spans="1:9" x14ac:dyDescent="0.25">
      <c r="A757" s="36">
        <v>2012</v>
      </c>
      <c r="B757" s="36">
        <v>8</v>
      </c>
      <c r="C757" s="35">
        <f t="shared" si="52"/>
        <v>2012.5833333333333</v>
      </c>
      <c r="D757" s="37">
        <v>9.4951612903225779</v>
      </c>
      <c r="E757" s="36">
        <v>43.800000000000004</v>
      </c>
      <c r="F757" s="36">
        <v>70.5</v>
      </c>
      <c r="G757" s="35">
        <f t="shared" si="50"/>
        <v>0.16524984789177538</v>
      </c>
      <c r="H757" s="35">
        <f t="shared" si="53"/>
        <v>0.62127659574468086</v>
      </c>
      <c r="I757" s="35">
        <f t="shared" si="51"/>
        <v>0.69773553100950658</v>
      </c>
    </row>
    <row r="758" spans="1:9" x14ac:dyDescent="0.25">
      <c r="A758" s="36">
        <v>2012</v>
      </c>
      <c r="B758" s="36">
        <v>9</v>
      </c>
      <c r="C758" s="35">
        <f t="shared" si="52"/>
        <v>2012.6666666666667</v>
      </c>
      <c r="D758" s="37">
        <v>12.266666666666664</v>
      </c>
      <c r="E758" s="36">
        <v>38.399999999999991</v>
      </c>
      <c r="F758" s="36">
        <v>117.19999999999997</v>
      </c>
      <c r="G758" s="35">
        <f t="shared" si="50"/>
        <v>0.24495659558212612</v>
      </c>
      <c r="H758" s="35">
        <f t="shared" si="53"/>
        <v>0.32764505119453924</v>
      </c>
      <c r="I758" s="35">
        <f t="shared" si="51"/>
        <v>0.49180432736549057</v>
      </c>
    </row>
    <row r="759" spans="1:9" x14ac:dyDescent="0.25">
      <c r="A759" s="36">
        <v>2012</v>
      </c>
      <c r="B759" s="36">
        <v>10</v>
      </c>
      <c r="C759" s="35">
        <f t="shared" si="52"/>
        <v>2012.75</v>
      </c>
      <c r="D759" s="37">
        <v>15.290322580645162</v>
      </c>
      <c r="E759" s="36">
        <v>16.2</v>
      </c>
      <c r="F759" s="36">
        <v>183.39999999999998</v>
      </c>
      <c r="G759" s="35">
        <f t="shared" si="50"/>
        <v>0.35378303133112982</v>
      </c>
      <c r="H759" s="35">
        <f t="shared" si="53"/>
        <v>8.8331515812431843E-2</v>
      </c>
      <c r="I759" s="35">
        <f t="shared" si="51"/>
        <v>0.2931920763620407</v>
      </c>
    </row>
    <row r="760" spans="1:9" x14ac:dyDescent="0.25">
      <c r="A760" s="36">
        <v>2012</v>
      </c>
      <c r="B760" s="36">
        <v>11</v>
      </c>
      <c r="C760" s="35">
        <f t="shared" si="52"/>
        <v>2012.8333333333333</v>
      </c>
      <c r="D760" s="37">
        <v>19.603333333333335</v>
      </c>
      <c r="E760" s="36">
        <v>6.8</v>
      </c>
      <c r="F760" s="36">
        <v>256.20000000000005</v>
      </c>
      <c r="G760" s="35">
        <f t="shared" si="50"/>
        <v>0.53800364827599922</v>
      </c>
      <c r="H760" s="35">
        <f t="shared" si="53"/>
        <v>2.6541764246682274E-2</v>
      </c>
      <c r="I760" s="35">
        <f t="shared" si="51"/>
        <v>0.23742181581402605</v>
      </c>
    </row>
    <row r="761" spans="1:9" x14ac:dyDescent="0.25">
      <c r="A761" s="36">
        <v>2012</v>
      </c>
      <c r="B761" s="36">
        <v>12</v>
      </c>
      <c r="C761" s="35">
        <f t="shared" si="52"/>
        <v>2012.9166666666667</v>
      </c>
      <c r="D761" s="37">
        <v>20.488709677419354</v>
      </c>
      <c r="E761" s="36">
        <v>11.399999999999999</v>
      </c>
      <c r="F761" s="36">
        <v>278.60000000000008</v>
      </c>
      <c r="G761" s="35">
        <f t="shared" si="50"/>
        <v>0.5778914292824171</v>
      </c>
      <c r="H761" s="35">
        <f t="shared" si="53"/>
        <v>4.0918880114859994E-2</v>
      </c>
      <c r="I761" s="35">
        <f t="shared" si="51"/>
        <v>0.25056281236971439</v>
      </c>
    </row>
    <row r="762" spans="1:9" x14ac:dyDescent="0.25">
      <c r="A762" s="36">
        <v>2013</v>
      </c>
      <c r="B762" s="36">
        <v>1</v>
      </c>
      <c r="C762" s="35">
        <f t="shared" si="52"/>
        <v>2013</v>
      </c>
      <c r="D762" s="37">
        <v>21.796774193548384</v>
      </c>
      <c r="E762" s="36">
        <v>5.2</v>
      </c>
      <c r="F762" s="36">
        <v>314.60000000000002</v>
      </c>
      <c r="G762" s="35">
        <f t="shared" si="50"/>
        <v>0.63674607235380176</v>
      </c>
      <c r="H762" s="35">
        <f t="shared" si="53"/>
        <v>1.6528925619834711E-2</v>
      </c>
      <c r="I762" s="35">
        <f t="shared" si="51"/>
        <v>0.22821093504542039</v>
      </c>
    </row>
    <row r="763" spans="1:9" x14ac:dyDescent="0.25">
      <c r="A763" s="36">
        <v>2013</v>
      </c>
      <c r="B763" s="36">
        <v>2</v>
      </c>
      <c r="C763" s="35">
        <f t="shared" si="52"/>
        <v>2013.0833333333333</v>
      </c>
      <c r="D763" s="37">
        <v>22.512500000000006</v>
      </c>
      <c r="E763" s="36">
        <v>16.599999999999998</v>
      </c>
      <c r="F763" s="36">
        <v>235.20000000000002</v>
      </c>
      <c r="G763" s="35">
        <f t="shared" si="50"/>
        <v>0.66856872423282387</v>
      </c>
      <c r="H763" s="35">
        <f t="shared" si="53"/>
        <v>7.0578231292516988E-2</v>
      </c>
      <c r="I763" s="35">
        <f t="shared" si="51"/>
        <v>0.27735694408290523</v>
      </c>
    </row>
    <row r="764" spans="1:9" x14ac:dyDescent="0.25">
      <c r="A764" s="36">
        <v>2013</v>
      </c>
      <c r="B764" s="36">
        <v>3</v>
      </c>
      <c r="C764" s="35">
        <f t="shared" si="52"/>
        <v>2013.1666666666667</v>
      </c>
      <c r="D764" s="37">
        <v>20.829032258064526</v>
      </c>
      <c r="E764" s="36">
        <v>12.5</v>
      </c>
      <c r="F764" s="36">
        <v>222.90000000000006</v>
      </c>
      <c r="G764" s="35">
        <f t="shared" si="50"/>
        <v>0.59324482704192849</v>
      </c>
      <c r="H764" s="35">
        <f t="shared" si="53"/>
        <v>5.6078959174517704E-2</v>
      </c>
      <c r="I764" s="35">
        <f t="shared" si="51"/>
        <v>0.26431140349658977</v>
      </c>
    </row>
    <row r="765" spans="1:9" x14ac:dyDescent="0.25">
      <c r="A765" s="36">
        <v>2013</v>
      </c>
      <c r="B765" s="36">
        <v>4</v>
      </c>
      <c r="C765" s="35">
        <f t="shared" si="52"/>
        <v>2013.25</v>
      </c>
      <c r="D765" s="37">
        <v>16.558333333333337</v>
      </c>
      <c r="E765" s="36">
        <v>41</v>
      </c>
      <c r="F765" s="36">
        <v>132.4</v>
      </c>
      <c r="G765" s="35">
        <f t="shared" si="50"/>
        <v>0.40521522926837056</v>
      </c>
      <c r="H765" s="35">
        <f t="shared" si="53"/>
        <v>0.30966767371601206</v>
      </c>
      <c r="I765" s="35">
        <f t="shared" si="51"/>
        <v>0.47784459821469322</v>
      </c>
    </row>
    <row r="766" spans="1:9" x14ac:dyDescent="0.25">
      <c r="A766" s="36">
        <v>2013</v>
      </c>
      <c r="B766" s="36">
        <v>5</v>
      </c>
      <c r="C766" s="35">
        <f t="shared" si="52"/>
        <v>2013.3333333333333</v>
      </c>
      <c r="D766" s="37">
        <v>13.719354838709673</v>
      </c>
      <c r="E766" s="36">
        <v>54.8</v>
      </c>
      <c r="F766" s="36">
        <v>82.899999999999991</v>
      </c>
      <c r="G766" s="35">
        <f t="shared" si="50"/>
        <v>0.29458000326055145</v>
      </c>
      <c r="H766" s="35">
        <f t="shared" si="53"/>
        <v>0.66103739445114595</v>
      </c>
      <c r="I766" s="35">
        <f t="shared" si="51"/>
        <v>0.72242212164291719</v>
      </c>
    </row>
    <row r="767" spans="1:9" x14ac:dyDescent="0.25">
      <c r="A767" s="36">
        <v>2013</v>
      </c>
      <c r="B767" s="36">
        <v>6</v>
      </c>
      <c r="C767" s="35">
        <f t="shared" si="52"/>
        <v>2013.4166666666667</v>
      </c>
      <c r="D767" s="37">
        <v>9.6100000000000012</v>
      </c>
      <c r="E767" s="36">
        <v>62.800000000000004</v>
      </c>
      <c r="F767" s="36">
        <v>36.6</v>
      </c>
      <c r="G767" s="35">
        <f t="shared" si="50"/>
        <v>0.16815394911925521</v>
      </c>
      <c r="H767" s="35">
        <f t="shared" si="53"/>
        <v>1.25</v>
      </c>
      <c r="I767" s="35">
        <f t="shared" si="51"/>
        <v>0.99874375000000026</v>
      </c>
    </row>
    <row r="768" spans="1:9" x14ac:dyDescent="0.25">
      <c r="A768" s="36">
        <v>2013</v>
      </c>
      <c r="B768" s="36">
        <v>7</v>
      </c>
      <c r="C768" s="35">
        <f t="shared" si="52"/>
        <v>2013.5</v>
      </c>
      <c r="D768" s="37">
        <v>10.033870967741938</v>
      </c>
      <c r="E768" s="36">
        <v>72.599999999999994</v>
      </c>
      <c r="F768" s="36">
        <v>49.099999999999994</v>
      </c>
      <c r="G768" s="35">
        <f t="shared" si="50"/>
        <v>0.1791709419381092</v>
      </c>
      <c r="H768" s="35">
        <f t="shared" si="53"/>
        <v>1.25</v>
      </c>
      <c r="I768" s="35">
        <f t="shared" si="51"/>
        <v>0.99874375000000026</v>
      </c>
    </row>
    <row r="769" spans="1:9" x14ac:dyDescent="0.25">
      <c r="A769" s="36">
        <v>2013</v>
      </c>
      <c r="B769" s="36">
        <v>8</v>
      </c>
      <c r="C769" s="35">
        <f t="shared" si="52"/>
        <v>2013.5833333333333</v>
      </c>
      <c r="D769" s="37">
        <v>10.833870967741932</v>
      </c>
      <c r="E769" s="36">
        <v>69.600000000000009</v>
      </c>
      <c r="F769" s="36">
        <v>72.099999999999994</v>
      </c>
      <c r="G769" s="35">
        <f t="shared" si="50"/>
        <v>0.20124620170180121</v>
      </c>
      <c r="H769" s="35">
        <f t="shared" si="53"/>
        <v>0.96532593619972284</v>
      </c>
      <c r="I769" s="35">
        <f t="shared" si="51"/>
        <v>0.88608630889060336</v>
      </c>
    </row>
    <row r="770" spans="1:9" x14ac:dyDescent="0.25">
      <c r="A770" s="36">
        <v>2013</v>
      </c>
      <c r="B770" s="36">
        <v>9</v>
      </c>
      <c r="C770" s="35">
        <f t="shared" si="52"/>
        <v>2013.6666666666667</v>
      </c>
      <c r="D770" s="37">
        <v>14.744999999999999</v>
      </c>
      <c r="E770" s="36">
        <v>58.000000000000014</v>
      </c>
      <c r="F770" s="36">
        <v>119.89999999999999</v>
      </c>
      <c r="G770" s="35">
        <f t="shared" si="50"/>
        <v>0.33262357244031671</v>
      </c>
      <c r="H770" s="35">
        <f t="shared" si="53"/>
        <v>0.48373644703919949</v>
      </c>
      <c r="I770" s="35">
        <f t="shared" si="51"/>
        <v>0.60645558739872896</v>
      </c>
    </row>
    <row r="771" spans="1:9" x14ac:dyDescent="0.25">
      <c r="A771" s="36">
        <v>2013</v>
      </c>
      <c r="B771" s="36">
        <v>10</v>
      </c>
      <c r="C771" s="35">
        <f t="shared" si="52"/>
        <v>2013.75</v>
      </c>
      <c r="D771" s="37">
        <v>14.409677419354841</v>
      </c>
      <c r="E771" s="36">
        <v>24.5</v>
      </c>
      <c r="F771" s="36">
        <v>174.9</v>
      </c>
      <c r="G771" s="35">
        <f t="shared" si="50"/>
        <v>0.31992635576326944</v>
      </c>
      <c r="H771" s="35">
        <f t="shared" si="53"/>
        <v>0.1400800457404231</v>
      </c>
      <c r="I771" s="35">
        <f t="shared" si="51"/>
        <v>0.33848157679582325</v>
      </c>
    </row>
    <row r="772" spans="1:9" x14ac:dyDescent="0.25">
      <c r="A772" s="36">
        <v>2013</v>
      </c>
      <c r="B772" s="36">
        <v>11</v>
      </c>
      <c r="C772" s="35">
        <f t="shared" si="52"/>
        <v>2013.8333333333333</v>
      </c>
      <c r="D772" s="37">
        <v>16.886666666666663</v>
      </c>
      <c r="E772" s="36">
        <v>4</v>
      </c>
      <c r="F772" s="36">
        <v>228.40000000000003</v>
      </c>
      <c r="G772" s="35">
        <f t="shared" si="50"/>
        <v>0.41898685414923642</v>
      </c>
      <c r="H772" s="35">
        <f t="shared" si="53"/>
        <v>1.751313485113835E-2</v>
      </c>
      <c r="I772" s="35">
        <f t="shared" si="51"/>
        <v>0.2291184602549986</v>
      </c>
    </row>
    <row r="773" spans="1:9" x14ac:dyDescent="0.25">
      <c r="A773" s="36">
        <v>2013</v>
      </c>
      <c r="B773" s="36">
        <v>12</v>
      </c>
      <c r="C773" s="35">
        <f t="shared" si="52"/>
        <v>2013.9166666666667</v>
      </c>
      <c r="D773" s="37">
        <v>20.304838709677419</v>
      </c>
      <c r="E773" s="36">
        <v>32.500000000000007</v>
      </c>
      <c r="F773" s="36">
        <v>259.5</v>
      </c>
      <c r="G773" s="35">
        <f t="shared" si="50"/>
        <v>0.56959581676433457</v>
      </c>
      <c r="H773" s="35">
        <f t="shared" si="53"/>
        <v>0.12524084778420042</v>
      </c>
      <c r="I773" s="35">
        <f t="shared" si="51"/>
        <v>0.32562670505381258</v>
      </c>
    </row>
    <row r="774" spans="1:9" x14ac:dyDescent="0.25">
      <c r="A774" s="36">
        <v>2014</v>
      </c>
      <c r="B774" s="36">
        <v>1</v>
      </c>
      <c r="C774" s="35">
        <f t="shared" si="52"/>
        <v>2014</v>
      </c>
      <c r="D774" s="37">
        <v>23.36774193548387</v>
      </c>
      <c r="E774" s="36">
        <v>9.3000000000000007</v>
      </c>
      <c r="F774" s="36">
        <v>306.3</v>
      </c>
      <c r="G774" s="35">
        <f t="shared" ref="G774:G817" si="54">IF(D774&gt;tmax,0,((tmax-D774)/(tmax-topt))^ta*EXP((ta/tb)*(1-((tmax-D774)/(tmax-topt))^tb)))</f>
        <v>0.70592059884596059</v>
      </c>
      <c r="H774" s="35">
        <f t="shared" si="53"/>
        <v>3.0362389813907934E-2</v>
      </c>
      <c r="I774" s="35">
        <f t="shared" ref="I774:I837" si="55">wfacpar1+(wfacpar2*H774)-(wfacpar3*H774^2)</f>
        <v>0.24092368287509799</v>
      </c>
    </row>
    <row r="775" spans="1:9" x14ac:dyDescent="0.25">
      <c r="A775" s="36">
        <v>2014</v>
      </c>
      <c r="B775" s="36">
        <v>2</v>
      </c>
      <c r="C775" s="35">
        <f t="shared" ref="C775:C817" si="56">A775+((B775-1)/12)</f>
        <v>2014.0833333333333</v>
      </c>
      <c r="D775" s="37">
        <v>21.860714285714288</v>
      </c>
      <c r="E775" s="36">
        <v>110.8</v>
      </c>
      <c r="F775" s="36">
        <v>232.89999999999995</v>
      </c>
      <c r="G775" s="35">
        <f t="shared" si="54"/>
        <v>0.63960464883226731</v>
      </c>
      <c r="H775" s="35">
        <f t="shared" ref="H775:H817" si="57">MIN(1.25,E775/F775)</f>
        <v>0.47574066122799497</v>
      </c>
      <c r="I775" s="35">
        <f t="shared" si="55"/>
        <v>0.60086830679167835</v>
      </c>
    </row>
    <row r="776" spans="1:9" x14ac:dyDescent="0.25">
      <c r="A776" s="36">
        <v>2014</v>
      </c>
      <c r="B776" s="36">
        <v>3</v>
      </c>
      <c r="C776" s="35">
        <f t="shared" si="56"/>
        <v>2014.1666666666667</v>
      </c>
      <c r="D776" s="37">
        <v>18.956451612903226</v>
      </c>
      <c r="E776" s="36">
        <v>16.599999999999998</v>
      </c>
      <c r="F776" s="36">
        <v>163.39999999999998</v>
      </c>
      <c r="G776" s="35">
        <f t="shared" si="54"/>
        <v>0.50905442827629388</v>
      </c>
      <c r="H776" s="35">
        <f t="shared" si="57"/>
        <v>0.10159118727050184</v>
      </c>
      <c r="I776" s="35">
        <f t="shared" si="55"/>
        <v>0.30491987987817026</v>
      </c>
    </row>
    <row r="777" spans="1:9" x14ac:dyDescent="0.25">
      <c r="A777" s="36">
        <v>2014</v>
      </c>
      <c r="B777" s="36">
        <v>4</v>
      </c>
      <c r="C777" s="35">
        <f t="shared" si="56"/>
        <v>2014.25</v>
      </c>
      <c r="D777" s="37">
        <v>15.398333333333333</v>
      </c>
      <c r="E777" s="36">
        <v>57.000000000000014</v>
      </c>
      <c r="F777" s="36">
        <v>102.1</v>
      </c>
      <c r="G777" s="35">
        <f t="shared" si="54"/>
        <v>0.35804622202248859</v>
      </c>
      <c r="H777" s="35">
        <f t="shared" si="57"/>
        <v>0.5582761998041138</v>
      </c>
      <c r="I777" s="35">
        <f t="shared" si="55"/>
        <v>0.65705781900366556</v>
      </c>
    </row>
    <row r="778" spans="1:9" x14ac:dyDescent="0.25">
      <c r="A778" s="36">
        <v>2014</v>
      </c>
      <c r="B778" s="36">
        <v>5</v>
      </c>
      <c r="C778" s="35">
        <f t="shared" si="56"/>
        <v>2014.3333333333333</v>
      </c>
      <c r="D778" s="37">
        <v>13.564516129032258</v>
      </c>
      <c r="E778" s="36">
        <v>35.399999999999991</v>
      </c>
      <c r="F778" s="36">
        <v>61.499999999999993</v>
      </c>
      <c r="G778" s="35">
        <f t="shared" si="54"/>
        <v>0.28904645725067196</v>
      </c>
      <c r="H778" s="35">
        <f t="shared" si="57"/>
        <v>0.57560975609756093</v>
      </c>
      <c r="I778" s="35">
        <f t="shared" si="55"/>
        <v>0.66844064961332539</v>
      </c>
    </row>
    <row r="779" spans="1:9" x14ac:dyDescent="0.25">
      <c r="A779" s="36">
        <v>2014</v>
      </c>
      <c r="B779" s="36">
        <v>6</v>
      </c>
      <c r="C779" s="35">
        <f t="shared" si="56"/>
        <v>2014.4166666666667</v>
      </c>
      <c r="D779" s="37">
        <v>10.234999999999998</v>
      </c>
      <c r="E779" s="36">
        <v>96.399999999999991</v>
      </c>
      <c r="F779" s="36">
        <v>49.900000000000013</v>
      </c>
      <c r="G779" s="35">
        <f t="shared" si="54"/>
        <v>0.18456301246329168</v>
      </c>
      <c r="H779" s="35">
        <f t="shared" si="57"/>
        <v>1.25</v>
      </c>
      <c r="I779" s="35">
        <f t="shared" si="55"/>
        <v>0.99874375000000026</v>
      </c>
    </row>
    <row r="780" spans="1:9" x14ac:dyDescent="0.25">
      <c r="A780" s="36">
        <v>2014</v>
      </c>
      <c r="B780" s="36">
        <v>7</v>
      </c>
      <c r="C780" s="35">
        <f t="shared" si="56"/>
        <v>2014.5</v>
      </c>
      <c r="D780" s="37">
        <v>9.4580645161290331</v>
      </c>
      <c r="E780" s="36">
        <v>85.899999999999991</v>
      </c>
      <c r="F780" s="36">
        <v>55.499999999999993</v>
      </c>
      <c r="G780" s="35">
        <f t="shared" si="54"/>
        <v>0.16431905918196005</v>
      </c>
      <c r="H780" s="35">
        <f t="shared" si="57"/>
        <v>1.25</v>
      </c>
      <c r="I780" s="35">
        <f t="shared" si="55"/>
        <v>0.99874375000000026</v>
      </c>
    </row>
    <row r="781" spans="1:9" x14ac:dyDescent="0.25">
      <c r="A781" s="36">
        <v>2014</v>
      </c>
      <c r="B781" s="36">
        <v>8</v>
      </c>
      <c r="C781" s="35">
        <f t="shared" si="56"/>
        <v>2014.5833333333333</v>
      </c>
      <c r="D781" s="37">
        <v>8.9854838709677427</v>
      </c>
      <c r="E781" s="36">
        <v>16.2</v>
      </c>
      <c r="F781" s="36">
        <v>69.099999999999994</v>
      </c>
      <c r="G781" s="35">
        <f t="shared" si="54"/>
        <v>0.15277382882936036</v>
      </c>
      <c r="H781" s="35">
        <f t="shared" si="57"/>
        <v>0.23444283646888567</v>
      </c>
      <c r="I781" s="35">
        <f t="shared" si="55"/>
        <v>0.41773949183318287</v>
      </c>
    </row>
    <row r="782" spans="1:9" x14ac:dyDescent="0.25">
      <c r="A782" s="36">
        <v>2014</v>
      </c>
      <c r="B782" s="36">
        <v>9</v>
      </c>
      <c r="C782" s="35">
        <f t="shared" si="56"/>
        <v>2014.6666666666667</v>
      </c>
      <c r="D782" s="37">
        <v>12.904999999999999</v>
      </c>
      <c r="E782" s="36">
        <v>14.2</v>
      </c>
      <c r="F782" s="36">
        <v>126.29999999999998</v>
      </c>
      <c r="G782" s="35">
        <f t="shared" si="54"/>
        <v>0.26612200171861344</v>
      </c>
      <c r="H782" s="35">
        <f t="shared" si="57"/>
        <v>0.11243072050673002</v>
      </c>
      <c r="I782" s="35">
        <f t="shared" si="55"/>
        <v>0.31444410636114417</v>
      </c>
    </row>
    <row r="783" spans="1:9" x14ac:dyDescent="0.25">
      <c r="A783" s="36">
        <v>2014</v>
      </c>
      <c r="B783" s="36">
        <v>10</v>
      </c>
      <c r="C783" s="35">
        <f t="shared" si="56"/>
        <v>2014.75</v>
      </c>
      <c r="D783" s="37">
        <v>16.932258064516123</v>
      </c>
      <c r="E783" s="36">
        <v>5.4</v>
      </c>
      <c r="F783" s="36">
        <v>207.3</v>
      </c>
      <c r="G783" s="35">
        <f t="shared" si="54"/>
        <v>0.42091241210305258</v>
      </c>
      <c r="H783" s="35">
        <f t="shared" si="57"/>
        <v>2.6049204052098408E-2</v>
      </c>
      <c r="I783" s="35">
        <f t="shared" si="55"/>
        <v>0.23696983775270639</v>
      </c>
    </row>
    <row r="784" spans="1:9" x14ac:dyDescent="0.25">
      <c r="A784" s="36">
        <v>2014</v>
      </c>
      <c r="B784" s="36">
        <v>11</v>
      </c>
      <c r="C784" s="35">
        <f t="shared" si="56"/>
        <v>2014.8333333333333</v>
      </c>
      <c r="D784" s="37">
        <v>18.728333333333332</v>
      </c>
      <c r="E784" s="36">
        <v>32.800000000000004</v>
      </c>
      <c r="F784" s="36">
        <v>234.80000000000007</v>
      </c>
      <c r="G784" s="35">
        <f t="shared" si="54"/>
        <v>0.49891101471012611</v>
      </c>
      <c r="H784" s="35">
        <f t="shared" si="57"/>
        <v>0.13969335604770014</v>
      </c>
      <c r="I784" s="35">
        <f t="shared" si="55"/>
        <v>0.33814794453360575</v>
      </c>
    </row>
    <row r="785" spans="1:9" x14ac:dyDescent="0.25">
      <c r="A785" s="36">
        <v>2014</v>
      </c>
      <c r="B785" s="36">
        <v>12</v>
      </c>
      <c r="C785" s="35">
        <f t="shared" si="56"/>
        <v>2014.9166666666667</v>
      </c>
      <c r="D785" s="37">
        <v>19.12419354838709</v>
      </c>
      <c r="E785" s="36">
        <v>11.4</v>
      </c>
      <c r="F785" s="36">
        <v>251.69999999999996</v>
      </c>
      <c r="G785" s="35">
        <f t="shared" si="54"/>
        <v>0.51653722469391061</v>
      </c>
      <c r="H785" s="35">
        <f t="shared" si="57"/>
        <v>4.5292014302741365E-2</v>
      </c>
      <c r="I785" s="35">
        <f t="shared" si="55"/>
        <v>0.25454016615500885</v>
      </c>
    </row>
    <row r="786" spans="1:9" x14ac:dyDescent="0.25">
      <c r="A786" s="36">
        <v>2015</v>
      </c>
      <c r="B786" s="36">
        <v>1</v>
      </c>
      <c r="C786" s="35">
        <f t="shared" si="56"/>
        <v>2015</v>
      </c>
      <c r="D786" s="37">
        <v>20.827419354838717</v>
      </c>
      <c r="E786" s="36">
        <v>30.8</v>
      </c>
      <c r="F786" s="36">
        <v>241.10000000000002</v>
      </c>
      <c r="G786" s="35">
        <f t="shared" si="54"/>
        <v>0.59317208726729331</v>
      </c>
      <c r="H786" s="35">
        <f t="shared" si="57"/>
        <v>0.12774782248029862</v>
      </c>
      <c r="I786" s="35">
        <f t="shared" si="55"/>
        <v>0.3278059024197989</v>
      </c>
    </row>
    <row r="787" spans="1:9" x14ac:dyDescent="0.25">
      <c r="A787" s="36">
        <v>2015</v>
      </c>
      <c r="B787" s="36">
        <v>2</v>
      </c>
      <c r="C787" s="35">
        <f t="shared" si="56"/>
        <v>2015.0833333333333</v>
      </c>
      <c r="D787" s="37">
        <v>23.608928571428571</v>
      </c>
      <c r="E787" s="36">
        <v>0.2</v>
      </c>
      <c r="F787" s="36">
        <v>260.3</v>
      </c>
      <c r="G787" s="35">
        <f t="shared" si="54"/>
        <v>0.71628155522249182</v>
      </c>
      <c r="H787" s="35">
        <f t="shared" si="57"/>
        <v>7.68344218209758E-4</v>
      </c>
      <c r="I787" s="35">
        <f t="shared" si="55"/>
        <v>0.21361464817406081</v>
      </c>
    </row>
    <row r="788" spans="1:9" x14ac:dyDescent="0.25">
      <c r="A788" s="36">
        <v>2015</v>
      </c>
      <c r="B788" s="36">
        <v>3</v>
      </c>
      <c r="C788" s="35">
        <f t="shared" si="56"/>
        <v>2015.1666666666667</v>
      </c>
      <c r="D788" s="37">
        <v>17.583870967741937</v>
      </c>
      <c r="E788" s="36">
        <v>8</v>
      </c>
      <c r="F788" s="36">
        <v>197.30000000000004</v>
      </c>
      <c r="G788" s="35">
        <f t="shared" si="54"/>
        <v>0.448759889686136</v>
      </c>
      <c r="H788" s="35">
        <f t="shared" si="57"/>
        <v>4.0547389761784076E-2</v>
      </c>
      <c r="I788" s="35">
        <f t="shared" si="55"/>
        <v>0.25022451758136771</v>
      </c>
    </row>
    <row r="789" spans="1:9" x14ac:dyDescent="0.25">
      <c r="A789" s="36">
        <v>2015</v>
      </c>
      <c r="B789" s="36">
        <v>4</v>
      </c>
      <c r="C789" s="35">
        <f t="shared" si="56"/>
        <v>2015.25</v>
      </c>
      <c r="D789" s="37">
        <v>13.615000000000004</v>
      </c>
      <c r="E789" s="36">
        <v>56.400000000000006</v>
      </c>
      <c r="F789" s="36">
        <v>93.499999999999986</v>
      </c>
      <c r="G789" s="35">
        <f t="shared" si="54"/>
        <v>0.29084439532407597</v>
      </c>
      <c r="H789" s="35">
        <f t="shared" si="57"/>
        <v>0.60320855614973279</v>
      </c>
      <c r="I789" s="35">
        <f t="shared" si="55"/>
        <v>0.68626536612428157</v>
      </c>
    </row>
    <row r="790" spans="1:9" x14ac:dyDescent="0.25">
      <c r="A790" s="36">
        <v>2015</v>
      </c>
      <c r="B790" s="36">
        <v>5</v>
      </c>
      <c r="C790" s="35">
        <f t="shared" si="56"/>
        <v>2015.3333333333333</v>
      </c>
      <c r="D790" s="37">
        <v>11.920967741935486</v>
      </c>
      <c r="E790" s="36">
        <v>35.6</v>
      </c>
      <c r="F790" s="36">
        <v>68.59999999999998</v>
      </c>
      <c r="G790" s="35">
        <f t="shared" si="54"/>
        <v>0.23392471433064135</v>
      </c>
      <c r="H790" s="35">
        <f t="shared" si="57"/>
        <v>0.51895043731778445</v>
      </c>
      <c r="I790" s="35">
        <f t="shared" si="55"/>
        <v>0.63069519587926814</v>
      </c>
    </row>
    <row r="791" spans="1:9" x14ac:dyDescent="0.25">
      <c r="A791" s="36">
        <v>2015</v>
      </c>
      <c r="B791" s="36">
        <v>6</v>
      </c>
      <c r="C791" s="35">
        <f t="shared" si="56"/>
        <v>2015.4166666666667</v>
      </c>
      <c r="D791" s="37">
        <v>9.5299999999999976</v>
      </c>
      <c r="E791" s="36">
        <v>16</v>
      </c>
      <c r="F791" s="36">
        <v>43.499999999999993</v>
      </c>
      <c r="G791" s="35">
        <f t="shared" si="54"/>
        <v>0.16612723943372323</v>
      </c>
      <c r="H791" s="35">
        <f t="shared" si="57"/>
        <v>0.36781609195402304</v>
      </c>
      <c r="I791" s="35">
        <f t="shared" si="55"/>
        <v>0.52243415246399794</v>
      </c>
    </row>
    <row r="792" spans="1:9" x14ac:dyDescent="0.25">
      <c r="A792" s="36">
        <v>2015</v>
      </c>
      <c r="B792" s="36">
        <v>7</v>
      </c>
      <c r="C792" s="35">
        <f t="shared" si="56"/>
        <v>2015.5</v>
      </c>
      <c r="D792" s="37">
        <v>8.2725806451612893</v>
      </c>
      <c r="E792" s="36">
        <v>55.1</v>
      </c>
      <c r="F792" s="36">
        <v>57.699999999999989</v>
      </c>
      <c r="G792" s="35">
        <f t="shared" si="54"/>
        <v>0.13644239625713117</v>
      </c>
      <c r="H792" s="35">
        <f t="shared" si="57"/>
        <v>0.95493934142114401</v>
      </c>
      <c r="I792" s="35">
        <f t="shared" si="55"/>
        <v>0.88123639244403473</v>
      </c>
    </row>
    <row r="793" spans="1:9" x14ac:dyDescent="0.25">
      <c r="A793" s="36">
        <v>2015</v>
      </c>
      <c r="B793" s="36">
        <v>8</v>
      </c>
      <c r="C793" s="35">
        <f t="shared" si="56"/>
        <v>2015.5833333333333</v>
      </c>
      <c r="D793" s="37">
        <v>9.5483870967741957</v>
      </c>
      <c r="E793" s="36">
        <v>66.099999999999994</v>
      </c>
      <c r="F793" s="36">
        <v>56.199999999999996</v>
      </c>
      <c r="G793" s="35">
        <f t="shared" si="54"/>
        <v>0.16659158069857943</v>
      </c>
      <c r="H793" s="35">
        <f t="shared" si="57"/>
        <v>1.1761565836298933</v>
      </c>
      <c r="I793" s="35">
        <f t="shared" si="55"/>
        <v>0.97327748793708313</v>
      </c>
    </row>
    <row r="794" spans="1:9" x14ac:dyDescent="0.25">
      <c r="A794" s="36">
        <v>2015</v>
      </c>
      <c r="B794" s="36">
        <v>9</v>
      </c>
      <c r="C794" s="35">
        <f t="shared" si="56"/>
        <v>2015.6666666666667</v>
      </c>
      <c r="D794" s="37">
        <v>11.246666666666666</v>
      </c>
      <c r="E794" s="36">
        <v>33.899999999999991</v>
      </c>
      <c r="F794" s="36">
        <v>98</v>
      </c>
      <c r="G794" s="35">
        <f t="shared" si="54"/>
        <v>0.21329270404307313</v>
      </c>
      <c r="H794" s="35">
        <f t="shared" si="57"/>
        <v>0.3459183673469387</v>
      </c>
      <c r="I794" s="35">
        <f t="shared" si="55"/>
        <v>0.50583401572261555</v>
      </c>
    </row>
    <row r="795" spans="1:9" x14ac:dyDescent="0.25">
      <c r="A795" s="36">
        <v>2015</v>
      </c>
      <c r="B795" s="36">
        <v>10</v>
      </c>
      <c r="C795" s="35">
        <f t="shared" si="56"/>
        <v>2015.75</v>
      </c>
      <c r="D795" s="37">
        <v>18.745161290322581</v>
      </c>
      <c r="E795" s="36">
        <v>8.1000000000000014</v>
      </c>
      <c r="F795" s="36">
        <v>212.29999999999998</v>
      </c>
      <c r="G795" s="35">
        <f t="shared" si="54"/>
        <v>0.499657895170811</v>
      </c>
      <c r="H795" s="35">
        <f t="shared" si="57"/>
        <v>3.8153556288271322E-2</v>
      </c>
      <c r="I795" s="35">
        <f t="shared" si="55"/>
        <v>0.24804299448717798</v>
      </c>
    </row>
    <row r="796" spans="1:9" x14ac:dyDescent="0.25">
      <c r="A796" s="36">
        <v>2015</v>
      </c>
      <c r="B796" s="36">
        <v>11</v>
      </c>
      <c r="C796" s="35">
        <f t="shared" si="56"/>
        <v>2015.8333333333333</v>
      </c>
      <c r="D796" s="37">
        <v>18.708333333333329</v>
      </c>
      <c r="E796" s="36">
        <v>30.7</v>
      </c>
      <c r="F796" s="36">
        <v>237.2</v>
      </c>
      <c r="G796" s="35">
        <f t="shared" si="54"/>
        <v>0.49802364828279083</v>
      </c>
      <c r="H796" s="35">
        <f t="shared" si="57"/>
        <v>0.12942664418212479</v>
      </c>
      <c r="I796" s="35">
        <f t="shared" si="55"/>
        <v>0.32926352895572003</v>
      </c>
    </row>
    <row r="797" spans="1:9" x14ac:dyDescent="0.25">
      <c r="A797" s="36">
        <v>2015</v>
      </c>
      <c r="B797" s="36">
        <v>12</v>
      </c>
      <c r="C797" s="35">
        <f t="shared" si="56"/>
        <v>2015.9166666666667</v>
      </c>
      <c r="D797" s="37">
        <v>22.935483870967747</v>
      </c>
      <c r="E797" s="36">
        <v>6.7</v>
      </c>
      <c r="F797" s="36">
        <v>325.5</v>
      </c>
      <c r="G797" s="35">
        <f t="shared" si="54"/>
        <v>0.68715123778662823</v>
      </c>
      <c r="H797" s="35">
        <f t="shared" si="57"/>
        <v>2.0583717357910907E-2</v>
      </c>
      <c r="I797" s="35">
        <f t="shared" si="55"/>
        <v>0.2319467960009533</v>
      </c>
    </row>
    <row r="798" spans="1:9" x14ac:dyDescent="0.25">
      <c r="A798" s="36">
        <v>2016</v>
      </c>
      <c r="B798" s="36">
        <v>1</v>
      </c>
      <c r="C798" s="35">
        <f t="shared" si="56"/>
        <v>2016</v>
      </c>
      <c r="D798" s="37">
        <v>22.961290322580645</v>
      </c>
      <c r="E798" s="36">
        <v>30</v>
      </c>
      <c r="F798" s="36">
        <v>301.10000000000008</v>
      </c>
      <c r="G798" s="35">
        <f t="shared" si="54"/>
        <v>0.68827844832740348</v>
      </c>
      <c r="H798" s="35">
        <f t="shared" si="57"/>
        <v>9.9634672866157403E-2</v>
      </c>
      <c r="I798" s="35">
        <f t="shared" si="55"/>
        <v>0.30319473465002283</v>
      </c>
    </row>
    <row r="799" spans="1:9" x14ac:dyDescent="0.25">
      <c r="A799" s="36">
        <v>2016</v>
      </c>
      <c r="B799" s="36">
        <v>2</v>
      </c>
      <c r="C799" s="35">
        <f t="shared" si="56"/>
        <v>2016.0833333333333</v>
      </c>
      <c r="D799" s="37">
        <v>21.344827586206897</v>
      </c>
      <c r="E799" s="36">
        <v>12.3</v>
      </c>
      <c r="F799" s="36">
        <v>233.50000000000003</v>
      </c>
      <c r="G799" s="35">
        <f t="shared" si="54"/>
        <v>0.61647577675569709</v>
      </c>
      <c r="H799" s="35">
        <f t="shared" si="57"/>
        <v>5.2676659528907918E-2</v>
      </c>
      <c r="I799" s="35">
        <f t="shared" si="55"/>
        <v>0.26123552976995629</v>
      </c>
    </row>
    <row r="800" spans="1:9" x14ac:dyDescent="0.25">
      <c r="A800" s="36">
        <v>2016</v>
      </c>
      <c r="B800" s="36">
        <v>3</v>
      </c>
      <c r="C800" s="35">
        <f t="shared" si="56"/>
        <v>2016.1666666666667</v>
      </c>
      <c r="D800" s="37">
        <v>20.798387096774199</v>
      </c>
      <c r="E800" s="36">
        <v>45.599999999999994</v>
      </c>
      <c r="F800" s="36">
        <v>180.5</v>
      </c>
      <c r="G800" s="35">
        <f t="shared" si="54"/>
        <v>0.59186270824742115</v>
      </c>
      <c r="H800" s="35">
        <f t="shared" si="57"/>
        <v>0.25263157894736837</v>
      </c>
      <c r="I800" s="35">
        <f t="shared" si="55"/>
        <v>0.43252273684210524</v>
      </c>
    </row>
    <row r="801" spans="1:9" x14ac:dyDescent="0.25">
      <c r="A801" s="36">
        <v>2016</v>
      </c>
      <c r="B801" s="36">
        <v>4</v>
      </c>
      <c r="C801" s="35">
        <f t="shared" si="56"/>
        <v>2016.25</v>
      </c>
      <c r="D801" s="37">
        <v>16.39833333333333</v>
      </c>
      <c r="E801" s="36">
        <v>14.499999999999998</v>
      </c>
      <c r="F801" s="36">
        <v>124.7</v>
      </c>
      <c r="G801" s="35">
        <f t="shared" si="54"/>
        <v>0.39856733367894071</v>
      </c>
      <c r="H801" s="35">
        <f t="shared" si="57"/>
        <v>0.11627906976744184</v>
      </c>
      <c r="I801" s="35">
        <f t="shared" si="55"/>
        <v>0.31781184424012976</v>
      </c>
    </row>
    <row r="802" spans="1:9" x14ac:dyDescent="0.25">
      <c r="A802" s="36">
        <v>2016</v>
      </c>
      <c r="B802" s="36">
        <v>5</v>
      </c>
      <c r="C802" s="35">
        <f t="shared" si="56"/>
        <v>2016.3333333333333</v>
      </c>
      <c r="D802" s="37">
        <v>13.774193548387098</v>
      </c>
      <c r="E802" s="36">
        <v>85.5</v>
      </c>
      <c r="F802" s="36">
        <v>87.600000000000009</v>
      </c>
      <c r="G802" s="35">
        <f t="shared" si="54"/>
        <v>0.29655334327535771</v>
      </c>
      <c r="H802" s="35">
        <f t="shared" si="57"/>
        <v>0.97602739726027388</v>
      </c>
      <c r="I802" s="35">
        <f t="shared" si="55"/>
        <v>0.89102879409832991</v>
      </c>
    </row>
    <row r="803" spans="1:9" x14ac:dyDescent="0.25">
      <c r="A803" s="36">
        <v>2016</v>
      </c>
      <c r="B803" s="36">
        <v>6</v>
      </c>
      <c r="C803" s="35">
        <f t="shared" si="56"/>
        <v>2016.4166666666667</v>
      </c>
      <c r="D803" s="37">
        <v>9.8766666666666669</v>
      </c>
      <c r="E803" s="36">
        <v>94.199999999999974</v>
      </c>
      <c r="F803" s="36">
        <v>56.7</v>
      </c>
      <c r="G803" s="35">
        <f t="shared" si="54"/>
        <v>0.17503020361959554</v>
      </c>
      <c r="H803" s="35">
        <f t="shared" si="57"/>
        <v>1.25</v>
      </c>
      <c r="I803" s="35">
        <f t="shared" si="55"/>
        <v>0.99874375000000026</v>
      </c>
    </row>
    <row r="804" spans="1:9" x14ac:dyDescent="0.25">
      <c r="A804" s="36">
        <v>2016</v>
      </c>
      <c r="B804" s="36">
        <v>7</v>
      </c>
      <c r="C804" s="35">
        <f t="shared" si="56"/>
        <v>2016.5</v>
      </c>
      <c r="D804" s="37">
        <v>9.3241935483870968</v>
      </c>
      <c r="E804" s="36">
        <v>84.8</v>
      </c>
      <c r="F804" s="36">
        <v>55.899999999999991</v>
      </c>
      <c r="G804" s="35">
        <f t="shared" si="54"/>
        <v>0.16098985865025189</v>
      </c>
      <c r="H804" s="35">
        <f t="shared" si="57"/>
        <v>1.25</v>
      </c>
      <c r="I804" s="35">
        <f t="shared" si="55"/>
        <v>0.99874375000000026</v>
      </c>
    </row>
    <row r="805" spans="1:9" x14ac:dyDescent="0.25">
      <c r="A805" s="36">
        <v>2016</v>
      </c>
      <c r="B805" s="36">
        <v>8</v>
      </c>
      <c r="C805" s="35">
        <f t="shared" si="56"/>
        <v>2016.5833333333333</v>
      </c>
      <c r="D805" s="37">
        <v>9.9548387096774178</v>
      </c>
      <c r="E805" s="36">
        <v>63.700000000000017</v>
      </c>
      <c r="F805" s="36">
        <v>78.100000000000009</v>
      </c>
      <c r="G805" s="35">
        <f t="shared" si="54"/>
        <v>0.17708116079901437</v>
      </c>
      <c r="H805" s="35">
        <f t="shared" si="57"/>
        <v>0.81562099871959037</v>
      </c>
      <c r="I805" s="35">
        <f t="shared" si="55"/>
        <v>0.81115037895865483</v>
      </c>
    </row>
    <row r="806" spans="1:9" x14ac:dyDescent="0.25">
      <c r="A806" s="36">
        <v>2016</v>
      </c>
      <c r="B806" s="36">
        <v>9</v>
      </c>
      <c r="C806" s="35">
        <f t="shared" si="56"/>
        <v>2016.6666666666667</v>
      </c>
      <c r="D806" s="37">
        <v>10.406666666666665</v>
      </c>
      <c r="E806" s="36">
        <v>181.10000000000002</v>
      </c>
      <c r="F806" s="36">
        <v>90.999999999999986</v>
      </c>
      <c r="G806" s="35">
        <f t="shared" si="54"/>
        <v>0.18924910101693324</v>
      </c>
      <c r="H806" s="35">
        <f t="shared" si="57"/>
        <v>1.25</v>
      </c>
      <c r="I806" s="35">
        <f t="shared" si="55"/>
        <v>0.99874375000000026</v>
      </c>
    </row>
    <row r="807" spans="1:9" x14ac:dyDescent="0.25">
      <c r="A807" s="36">
        <v>2016</v>
      </c>
      <c r="B807" s="36">
        <v>10</v>
      </c>
      <c r="C807" s="35">
        <f t="shared" si="56"/>
        <v>2016.75</v>
      </c>
      <c r="D807" s="37">
        <v>13.15322580645161</v>
      </c>
      <c r="E807" s="36">
        <v>46.900000000000006</v>
      </c>
      <c r="F807" s="36">
        <v>159.30000000000004</v>
      </c>
      <c r="G807" s="35">
        <f t="shared" si="54"/>
        <v>0.27462614692790527</v>
      </c>
      <c r="H807" s="35">
        <f t="shared" si="57"/>
        <v>0.2944130571249215</v>
      </c>
      <c r="I807" s="35">
        <f t="shared" si="55"/>
        <v>0.465876812711293</v>
      </c>
    </row>
    <row r="808" spans="1:9" x14ac:dyDescent="0.25">
      <c r="A808" s="36">
        <v>2016</v>
      </c>
      <c r="B808" s="36">
        <v>11</v>
      </c>
      <c r="C808" s="35">
        <f t="shared" si="56"/>
        <v>2016.8333333333333</v>
      </c>
      <c r="D808" s="37">
        <v>16.345000000000002</v>
      </c>
      <c r="E808" s="36">
        <v>23.5</v>
      </c>
      <c r="F808" s="36">
        <v>204.4</v>
      </c>
      <c r="G808" s="35">
        <f t="shared" si="54"/>
        <v>0.39636090064653307</v>
      </c>
      <c r="H808" s="35">
        <f t="shared" si="57"/>
        <v>0.11497064579256359</v>
      </c>
      <c r="I808" s="35">
        <f t="shared" si="55"/>
        <v>0.31666762820205963</v>
      </c>
    </row>
    <row r="809" spans="1:9" x14ac:dyDescent="0.25">
      <c r="A809" s="36">
        <v>2016</v>
      </c>
      <c r="B809" s="36">
        <v>12</v>
      </c>
      <c r="C809" s="35">
        <f t="shared" si="56"/>
        <v>2016.9166666666667</v>
      </c>
      <c r="D809" s="37">
        <v>20.056451612903221</v>
      </c>
      <c r="E809" s="36">
        <v>51.4</v>
      </c>
      <c r="F809" s="36">
        <v>252.2</v>
      </c>
      <c r="G809" s="35">
        <f t="shared" si="54"/>
        <v>0.55839557361407011</v>
      </c>
      <c r="H809" s="35">
        <f t="shared" si="57"/>
        <v>0.20380650277557494</v>
      </c>
      <c r="I809" s="35">
        <f t="shared" si="55"/>
        <v>0.39247828957670516</v>
      </c>
    </row>
    <row r="810" spans="1:9" x14ac:dyDescent="0.25">
      <c r="A810" s="36">
        <v>2017</v>
      </c>
      <c r="B810" s="36">
        <v>1</v>
      </c>
      <c r="C810" s="35">
        <f t="shared" si="56"/>
        <v>2017</v>
      </c>
      <c r="D810" s="37">
        <v>22.633870967741935</v>
      </c>
      <c r="E810" s="36">
        <v>39.099999999999994</v>
      </c>
      <c r="F810" s="36">
        <v>273</v>
      </c>
      <c r="G810" s="35">
        <f t="shared" si="54"/>
        <v>0.67392038913215468</v>
      </c>
      <c r="H810" s="35">
        <f t="shared" si="57"/>
        <v>0.14322344322344321</v>
      </c>
      <c r="I810" s="35">
        <f t="shared" si="55"/>
        <v>0.34119099326436686</v>
      </c>
    </row>
    <row r="811" spans="1:9" x14ac:dyDescent="0.25">
      <c r="A811" s="36">
        <v>2017</v>
      </c>
      <c r="B811" s="36">
        <v>2</v>
      </c>
      <c r="C811" s="35">
        <f t="shared" si="56"/>
        <v>2017.0833333333333</v>
      </c>
      <c r="D811" s="37">
        <v>21.110714285714288</v>
      </c>
      <c r="E811" s="36">
        <v>39.000000000000007</v>
      </c>
      <c r="F811" s="36">
        <v>207.70000000000002</v>
      </c>
      <c r="G811" s="35">
        <f t="shared" si="54"/>
        <v>0.60594063777645935</v>
      </c>
      <c r="H811" s="35">
        <f t="shared" si="57"/>
        <v>0.18777082330284064</v>
      </c>
      <c r="I811" s="35">
        <f t="shared" si="55"/>
        <v>0.3790754699718053</v>
      </c>
    </row>
    <row r="812" spans="1:9" x14ac:dyDescent="0.25">
      <c r="A812" s="36">
        <v>2017</v>
      </c>
      <c r="B812" s="36">
        <v>3</v>
      </c>
      <c r="C812" s="35">
        <f t="shared" si="56"/>
        <v>2017.1666666666667</v>
      </c>
      <c r="D812" s="37">
        <v>21.170967741935485</v>
      </c>
      <c r="E812" s="36">
        <v>10.200000000000001</v>
      </c>
      <c r="F812" s="36">
        <v>209.70000000000002</v>
      </c>
      <c r="G812" s="35">
        <f t="shared" si="54"/>
        <v>0.6086537925301363</v>
      </c>
      <c r="H812" s="35">
        <f t="shared" si="57"/>
        <v>4.8640915593705293E-2</v>
      </c>
      <c r="I812" s="35">
        <f t="shared" si="55"/>
        <v>0.25757974277580276</v>
      </c>
    </row>
    <row r="813" spans="1:9" x14ac:dyDescent="0.25">
      <c r="A813" s="36">
        <v>2017</v>
      </c>
      <c r="B813" s="36">
        <v>4</v>
      </c>
      <c r="C813" s="35">
        <f t="shared" si="56"/>
        <v>2017.25</v>
      </c>
      <c r="D813" s="37">
        <v>15.793333333333329</v>
      </c>
      <c r="E813" s="36">
        <v>44</v>
      </c>
      <c r="F813" s="36">
        <v>115.19999999999999</v>
      </c>
      <c r="G813" s="35">
        <f t="shared" si="54"/>
        <v>0.37383106194717824</v>
      </c>
      <c r="H813" s="35">
        <f t="shared" si="57"/>
        <v>0.38194444444444448</v>
      </c>
      <c r="I813" s="35">
        <f t="shared" si="55"/>
        <v>0.53302169656635801</v>
      </c>
    </row>
    <row r="814" spans="1:9" x14ac:dyDescent="0.25">
      <c r="A814" s="36">
        <v>2017</v>
      </c>
      <c r="B814" s="36">
        <v>5</v>
      </c>
      <c r="C814" s="35">
        <f t="shared" si="56"/>
        <v>2017.3333333333333</v>
      </c>
      <c r="D814" s="37">
        <v>11.685483870967744</v>
      </c>
      <c r="E814" s="36">
        <v>19.799999999999997</v>
      </c>
      <c r="F814" s="36">
        <v>71</v>
      </c>
      <c r="G814" s="35">
        <f t="shared" si="54"/>
        <v>0.22658566824158297</v>
      </c>
      <c r="H814" s="35">
        <f t="shared" si="57"/>
        <v>0.27887323943661968</v>
      </c>
      <c r="I814" s="35">
        <f t="shared" si="55"/>
        <v>0.45356980519738149</v>
      </c>
    </row>
    <row r="815" spans="1:9" x14ac:dyDescent="0.25">
      <c r="A815" s="36">
        <v>2017</v>
      </c>
      <c r="B815" s="36">
        <v>6</v>
      </c>
      <c r="C815" s="35">
        <f t="shared" si="56"/>
        <v>2017.4166666666667</v>
      </c>
      <c r="D815" s="37">
        <v>8.5299999999999994</v>
      </c>
      <c r="E815" s="36">
        <v>13.8</v>
      </c>
      <c r="F815" s="36">
        <v>45.29999999999999</v>
      </c>
      <c r="G815" s="35">
        <f t="shared" si="54"/>
        <v>0.14219021053122172</v>
      </c>
      <c r="H815" s="35">
        <f t="shared" si="57"/>
        <v>0.30463576158940403</v>
      </c>
      <c r="I815" s="35">
        <f t="shared" si="55"/>
        <v>0.47390929783781421</v>
      </c>
    </row>
    <row r="816" spans="1:9" x14ac:dyDescent="0.25">
      <c r="A816" s="36">
        <v>2017</v>
      </c>
      <c r="B816" s="36">
        <v>7</v>
      </c>
      <c r="C816" s="35">
        <f t="shared" si="56"/>
        <v>2017.5</v>
      </c>
      <c r="D816" s="37">
        <v>9.9467741935483875</v>
      </c>
      <c r="E816" s="36">
        <v>95.6</v>
      </c>
      <c r="F816" s="36">
        <v>73.799999999999983</v>
      </c>
      <c r="G816" s="35">
        <f t="shared" si="54"/>
        <v>0.1768688369808859</v>
      </c>
      <c r="H816" s="35">
        <f t="shared" si="57"/>
        <v>1.25</v>
      </c>
      <c r="I816" s="35">
        <f t="shared" si="55"/>
        <v>0.99874375000000026</v>
      </c>
    </row>
    <row r="817" spans="1:9" x14ac:dyDescent="0.25">
      <c r="A817" s="36">
        <v>2017</v>
      </c>
      <c r="B817" s="36">
        <v>8</v>
      </c>
      <c r="C817" s="35">
        <f t="shared" si="56"/>
        <v>2017.5833333333333</v>
      </c>
      <c r="D817" s="37">
        <v>9.2564516129032253</v>
      </c>
      <c r="E817" s="36">
        <v>97.500000000000014</v>
      </c>
      <c r="F817" s="36">
        <v>79.300000000000011</v>
      </c>
      <c r="G817" s="35">
        <f t="shared" si="54"/>
        <v>0.15932291912308927</v>
      </c>
      <c r="H817" s="35">
        <f t="shared" si="57"/>
        <v>1.2295081967213115</v>
      </c>
      <c r="I817" s="35">
        <f t="shared" si="55"/>
        <v>0.99194058048911593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C11" sqref="C11"/>
    </sheetView>
  </sheetViews>
  <sheetFormatPr defaultColWidth="9" defaultRowHeight="15" x14ac:dyDescent="0.25"/>
  <cols>
    <col min="1" max="4" width="9" style="12"/>
    <col min="5" max="5" width="10.7109375" style="12" customWidth="1"/>
    <col min="6" max="16384" width="9" style="12"/>
  </cols>
  <sheetData>
    <row r="1" spans="1:6" x14ac:dyDescent="0.25">
      <c r="A1" s="2" t="s">
        <v>97</v>
      </c>
    </row>
    <row r="3" spans="1:6" x14ac:dyDescent="0.25">
      <c r="A3" s="12" t="s">
        <v>241</v>
      </c>
      <c r="B3" s="6">
        <v>0.37</v>
      </c>
      <c r="D3" s="12" t="s">
        <v>94</v>
      </c>
      <c r="E3" s="12" t="s">
        <v>243</v>
      </c>
      <c r="F3" s="12" t="s">
        <v>242</v>
      </c>
    </row>
    <row r="4" spans="1:6" x14ac:dyDescent="0.25">
      <c r="A4" s="12" t="s">
        <v>104</v>
      </c>
      <c r="B4" s="6">
        <v>0.5</v>
      </c>
      <c r="D4" s="10" t="s">
        <v>12</v>
      </c>
      <c r="E4" s="10" t="s">
        <v>95</v>
      </c>
      <c r="F4" s="10" t="s">
        <v>15</v>
      </c>
    </row>
    <row r="5" spans="1:6" x14ac:dyDescent="0.25">
      <c r="A5" s="12" t="s">
        <v>93</v>
      </c>
      <c r="B5" s="6">
        <v>0.45</v>
      </c>
      <c r="D5" s="9">
        <v>1959</v>
      </c>
      <c r="E5" s="9">
        <v>7017.9632847608073</v>
      </c>
      <c r="F5" s="7">
        <f t="shared" ref="F5:F62" si="0">((E5-(E5*$B$3))+(E5*$B$4))*$B$5/1000</f>
        <v>3.5686343303008705</v>
      </c>
    </row>
    <row r="6" spans="1:6" x14ac:dyDescent="0.25">
      <c r="D6" s="9">
        <v>1960</v>
      </c>
      <c r="E6" s="9">
        <v>7482.8600294286234</v>
      </c>
      <c r="F6" s="7">
        <f t="shared" si="0"/>
        <v>3.8050343249644554</v>
      </c>
    </row>
    <row r="7" spans="1:6" x14ac:dyDescent="0.25">
      <c r="D7" s="9">
        <v>1961</v>
      </c>
      <c r="E7" s="9">
        <v>7312.1373127982706</v>
      </c>
      <c r="F7" s="7">
        <f t="shared" si="0"/>
        <v>3.7182218235579207</v>
      </c>
    </row>
    <row r="8" spans="1:6" x14ac:dyDescent="0.25">
      <c r="D8" s="9">
        <v>1962</v>
      </c>
      <c r="E8" s="9">
        <v>6088.9908796518803</v>
      </c>
      <c r="F8" s="7">
        <f t="shared" si="0"/>
        <v>3.0962518623029811</v>
      </c>
    </row>
    <row r="9" spans="1:6" x14ac:dyDescent="0.25">
      <c r="D9" s="9">
        <v>1963</v>
      </c>
      <c r="E9" s="9">
        <v>7279.3454330492104</v>
      </c>
      <c r="F9" s="7">
        <f t="shared" si="0"/>
        <v>3.7015471527055239</v>
      </c>
    </row>
    <row r="10" spans="1:6" x14ac:dyDescent="0.25">
      <c r="D10" s="9">
        <v>1964</v>
      </c>
      <c r="E10" s="9">
        <v>7149.1524412895114</v>
      </c>
      <c r="F10" s="7">
        <f t="shared" si="0"/>
        <v>3.6353440163957167</v>
      </c>
    </row>
    <row r="11" spans="1:6" x14ac:dyDescent="0.25">
      <c r="D11" s="9">
        <v>1965</v>
      </c>
      <c r="E11" s="9">
        <v>7482.8600294286234</v>
      </c>
      <c r="F11" s="7">
        <f t="shared" si="0"/>
        <v>3.8050343249644554</v>
      </c>
    </row>
    <row r="12" spans="1:6" x14ac:dyDescent="0.25">
      <c r="D12" s="9">
        <v>1966</v>
      </c>
      <c r="E12" s="9">
        <v>5440.1996036316887</v>
      </c>
      <c r="F12" s="7">
        <f t="shared" si="0"/>
        <v>2.7663414984467138</v>
      </c>
    </row>
    <row r="13" spans="1:6" x14ac:dyDescent="0.25">
      <c r="D13" s="9">
        <v>1967</v>
      </c>
      <c r="E13" s="9">
        <v>6135.6491702419289</v>
      </c>
      <c r="F13" s="7">
        <f t="shared" si="0"/>
        <v>3.1199776030680204</v>
      </c>
    </row>
    <row r="14" spans="1:6" x14ac:dyDescent="0.25">
      <c r="D14" s="9">
        <v>1968</v>
      </c>
      <c r="E14" s="9">
        <v>6294.0358671833046</v>
      </c>
      <c r="F14" s="7">
        <f t="shared" si="0"/>
        <v>3.2005172384627105</v>
      </c>
    </row>
    <row r="15" spans="1:6" x14ac:dyDescent="0.25">
      <c r="D15" s="9">
        <v>1969</v>
      </c>
      <c r="E15" s="9">
        <v>7004.1812284215575</v>
      </c>
      <c r="F15" s="7">
        <f t="shared" si="0"/>
        <v>3.561626154652362</v>
      </c>
    </row>
    <row r="16" spans="1:6" x14ac:dyDescent="0.25">
      <c r="D16" s="9">
        <v>1970</v>
      </c>
      <c r="E16" s="9">
        <v>7017.9632847608073</v>
      </c>
      <c r="F16" s="7">
        <f t="shared" si="0"/>
        <v>3.5686343303008705</v>
      </c>
    </row>
    <row r="17" spans="4:6" x14ac:dyDescent="0.25">
      <c r="D17" s="9">
        <v>1971</v>
      </c>
      <c r="E17" s="9">
        <v>7312.1373127982706</v>
      </c>
      <c r="F17" s="7">
        <f t="shared" si="0"/>
        <v>3.7182218235579207</v>
      </c>
    </row>
    <row r="18" spans="4:6" x14ac:dyDescent="0.25">
      <c r="D18" s="9">
        <v>1972</v>
      </c>
      <c r="E18" s="9">
        <v>6088.9908796518803</v>
      </c>
      <c r="F18" s="7">
        <f t="shared" si="0"/>
        <v>3.0962518623029811</v>
      </c>
    </row>
    <row r="19" spans="4:6" x14ac:dyDescent="0.25">
      <c r="D19" s="9">
        <v>1973</v>
      </c>
      <c r="E19" s="9">
        <v>7279.3454330492104</v>
      </c>
      <c r="F19" s="7">
        <f t="shared" si="0"/>
        <v>3.7015471527055239</v>
      </c>
    </row>
    <row r="20" spans="4:6" x14ac:dyDescent="0.25">
      <c r="D20" s="9">
        <v>1974</v>
      </c>
      <c r="E20" s="9">
        <v>7149.1524412895114</v>
      </c>
      <c r="F20" s="7">
        <f t="shared" si="0"/>
        <v>3.6353440163957167</v>
      </c>
    </row>
    <row r="21" spans="4:6" x14ac:dyDescent="0.25">
      <c r="D21" s="9">
        <v>1975</v>
      </c>
      <c r="E21" s="9">
        <v>7482.8600294286234</v>
      </c>
      <c r="F21" s="7">
        <f t="shared" si="0"/>
        <v>3.8050343249644554</v>
      </c>
    </row>
    <row r="22" spans="4:6" x14ac:dyDescent="0.25">
      <c r="D22" s="9">
        <v>1976</v>
      </c>
      <c r="E22" s="9">
        <v>5440.1996036316887</v>
      </c>
      <c r="F22" s="7">
        <f t="shared" si="0"/>
        <v>2.7663414984467138</v>
      </c>
    </row>
    <row r="23" spans="4:6" x14ac:dyDescent="0.25">
      <c r="D23" s="9">
        <v>1977</v>
      </c>
      <c r="E23" s="9">
        <v>6135.6491702419289</v>
      </c>
      <c r="F23" s="7">
        <f t="shared" si="0"/>
        <v>3.1199776030680204</v>
      </c>
    </row>
    <row r="24" spans="4:6" x14ac:dyDescent="0.25">
      <c r="D24" s="9">
        <v>1978</v>
      </c>
      <c r="E24" s="9">
        <v>6294.0358671833046</v>
      </c>
      <c r="F24" s="7">
        <f t="shared" si="0"/>
        <v>3.2005172384627105</v>
      </c>
    </row>
    <row r="25" spans="4:6" x14ac:dyDescent="0.25">
      <c r="D25" s="9">
        <v>1979</v>
      </c>
      <c r="E25" s="9">
        <v>7004.1812284215575</v>
      </c>
      <c r="F25" s="7">
        <f t="shared" si="0"/>
        <v>3.561626154652362</v>
      </c>
    </row>
    <row r="26" spans="4:6" x14ac:dyDescent="0.25">
      <c r="D26" s="9">
        <v>1980</v>
      </c>
      <c r="E26" s="9">
        <v>7336.9574514088827</v>
      </c>
      <c r="F26" s="7">
        <f t="shared" si="0"/>
        <v>3.7308428640414171</v>
      </c>
    </row>
    <row r="27" spans="4:6" x14ac:dyDescent="0.25">
      <c r="D27" s="9">
        <v>1981</v>
      </c>
      <c r="E27" s="9">
        <v>6923.9889496654359</v>
      </c>
      <c r="F27" s="7">
        <f t="shared" si="0"/>
        <v>3.5208483809048738</v>
      </c>
    </row>
    <row r="28" spans="4:6" x14ac:dyDescent="0.25">
      <c r="D28" s="9">
        <v>1982</v>
      </c>
      <c r="E28" s="9">
        <v>5449.35171651162</v>
      </c>
      <c r="F28" s="7">
        <f t="shared" si="0"/>
        <v>2.7709953478461591</v>
      </c>
    </row>
    <row r="29" spans="4:6" x14ac:dyDescent="0.25">
      <c r="D29" s="9">
        <v>1983</v>
      </c>
      <c r="E29" s="9">
        <v>6995.0673472870958</v>
      </c>
      <c r="F29" s="7">
        <f t="shared" si="0"/>
        <v>3.5569917460954881</v>
      </c>
    </row>
    <row r="30" spans="4:6" x14ac:dyDescent="0.25">
      <c r="D30" s="9">
        <v>1984</v>
      </c>
      <c r="E30" s="9">
        <v>6391.9445696754647</v>
      </c>
      <c r="F30" s="7">
        <f t="shared" si="0"/>
        <v>3.2503038136799738</v>
      </c>
    </row>
    <row r="31" spans="4:6" x14ac:dyDescent="0.25">
      <c r="D31" s="9">
        <v>1985</v>
      </c>
      <c r="E31" s="9">
        <v>6773.7756795967907</v>
      </c>
      <c r="F31" s="7">
        <f t="shared" si="0"/>
        <v>3.4444649330749684</v>
      </c>
    </row>
    <row r="32" spans="4:6" x14ac:dyDescent="0.25">
      <c r="D32" s="9">
        <v>1986</v>
      </c>
      <c r="E32" s="9">
        <v>6933.9650479603988</v>
      </c>
      <c r="F32" s="7">
        <f t="shared" si="0"/>
        <v>3.525921226887863</v>
      </c>
    </row>
    <row r="33" spans="4:6" x14ac:dyDescent="0.25">
      <c r="D33" s="9">
        <v>1987</v>
      </c>
      <c r="E33" s="9">
        <v>6850.9791125814454</v>
      </c>
      <c r="F33" s="7">
        <f t="shared" si="0"/>
        <v>3.4837228787476646</v>
      </c>
    </row>
    <row r="34" spans="4:6" x14ac:dyDescent="0.25">
      <c r="D34" s="9">
        <v>1988</v>
      </c>
      <c r="E34" s="9">
        <v>6809.5541958716467</v>
      </c>
      <c r="F34" s="7">
        <f t="shared" si="0"/>
        <v>3.4626583086007328</v>
      </c>
    </row>
    <row r="35" spans="4:6" x14ac:dyDescent="0.25">
      <c r="D35" s="9">
        <v>1989</v>
      </c>
      <c r="E35" s="9">
        <v>7060.8103187439683</v>
      </c>
      <c r="F35" s="7">
        <f t="shared" si="0"/>
        <v>3.590422047081308</v>
      </c>
    </row>
    <row r="36" spans="4:6" x14ac:dyDescent="0.25">
      <c r="D36" s="9">
        <v>1990</v>
      </c>
      <c r="E36" s="9">
        <v>6289.0195903840067</v>
      </c>
      <c r="F36" s="7">
        <f t="shared" si="0"/>
        <v>3.1979664617102674</v>
      </c>
    </row>
    <row r="37" spans="4:6" x14ac:dyDescent="0.25">
      <c r="D37" s="9">
        <v>1991</v>
      </c>
      <c r="E37" s="9">
        <v>6441.6960259400876</v>
      </c>
      <c r="F37" s="7">
        <f t="shared" si="0"/>
        <v>3.2756024291905348</v>
      </c>
    </row>
    <row r="38" spans="4:6" x14ac:dyDescent="0.25">
      <c r="D38" s="9">
        <v>1992</v>
      </c>
      <c r="E38" s="9">
        <v>7884.5608357609199</v>
      </c>
      <c r="F38" s="7">
        <f t="shared" si="0"/>
        <v>4.0092991849844273</v>
      </c>
    </row>
    <row r="39" spans="4:6" x14ac:dyDescent="0.25">
      <c r="D39" s="9">
        <v>1993</v>
      </c>
      <c r="E39" s="9">
        <v>6890.0824372762545</v>
      </c>
      <c r="F39" s="7">
        <f t="shared" si="0"/>
        <v>3.5036069193549757</v>
      </c>
    </row>
    <row r="40" spans="4:6" x14ac:dyDescent="0.25">
      <c r="D40" s="9">
        <v>1994</v>
      </c>
      <c r="E40" s="9">
        <v>5919.9383106794194</v>
      </c>
      <c r="F40" s="7">
        <f t="shared" si="0"/>
        <v>3.0102886309804848</v>
      </c>
    </row>
    <row r="41" spans="4:6" x14ac:dyDescent="0.25">
      <c r="D41" s="9">
        <v>1995</v>
      </c>
      <c r="E41" s="9">
        <v>6617.9495813030017</v>
      </c>
      <c r="F41" s="7">
        <f t="shared" si="0"/>
        <v>3.3652273620925768</v>
      </c>
    </row>
    <row r="42" spans="4:6" x14ac:dyDescent="0.25">
      <c r="D42" s="9">
        <v>1996</v>
      </c>
      <c r="E42" s="9">
        <v>7503.0643648072537</v>
      </c>
      <c r="F42" s="7">
        <f t="shared" si="0"/>
        <v>3.8153082295044891</v>
      </c>
    </row>
    <row r="43" spans="4:6" x14ac:dyDescent="0.25">
      <c r="D43" s="9">
        <v>1997</v>
      </c>
      <c r="E43" s="9">
        <v>5986.328304710988</v>
      </c>
      <c r="F43" s="7">
        <f t="shared" si="0"/>
        <v>3.0440479429455376</v>
      </c>
    </row>
    <row r="44" spans="4:6" x14ac:dyDescent="0.25">
      <c r="D44" s="9">
        <v>1998</v>
      </c>
      <c r="E44" s="9">
        <v>7798.6262148165288</v>
      </c>
      <c r="F44" s="7">
        <f t="shared" si="0"/>
        <v>3.9656014302342055</v>
      </c>
    </row>
    <row r="45" spans="4:6" x14ac:dyDescent="0.25">
      <c r="D45" s="9">
        <v>1999</v>
      </c>
      <c r="E45" s="9">
        <v>7224.8640505977273</v>
      </c>
      <c r="F45" s="7">
        <f t="shared" si="0"/>
        <v>3.6738433697289445</v>
      </c>
    </row>
    <row r="46" spans="4:6" x14ac:dyDescent="0.25">
      <c r="D46" s="9">
        <v>2000</v>
      </c>
      <c r="E46" s="9">
        <v>7841.0427892346797</v>
      </c>
      <c r="F46" s="7">
        <f t="shared" si="0"/>
        <v>3.9871702583258348</v>
      </c>
    </row>
    <row r="47" spans="4:6" x14ac:dyDescent="0.25">
      <c r="D47" s="9">
        <v>2001</v>
      </c>
      <c r="E47" s="9">
        <v>6665.2809565956331</v>
      </c>
      <c r="F47" s="7">
        <f t="shared" si="0"/>
        <v>3.3892953664288794</v>
      </c>
    </row>
    <row r="48" spans="4:6" x14ac:dyDescent="0.25">
      <c r="D48" s="9">
        <v>2002</v>
      </c>
      <c r="E48" s="9">
        <v>6406.2101349928207</v>
      </c>
      <c r="F48" s="7">
        <f t="shared" si="0"/>
        <v>3.2575578536438496</v>
      </c>
    </row>
    <row r="49" spans="4:6" x14ac:dyDescent="0.25">
      <c r="D49" s="9">
        <v>2003</v>
      </c>
      <c r="E49" s="9">
        <v>7486.7314209982833</v>
      </c>
      <c r="F49" s="7">
        <f t="shared" si="0"/>
        <v>3.8070029275776274</v>
      </c>
    </row>
    <row r="50" spans="4:6" x14ac:dyDescent="0.25">
      <c r="D50" s="9">
        <v>2004</v>
      </c>
      <c r="E50" s="9">
        <v>6356.38372194775</v>
      </c>
      <c r="F50" s="7">
        <f t="shared" si="0"/>
        <v>3.2322211226104312</v>
      </c>
    </row>
    <row r="51" spans="4:6" x14ac:dyDescent="0.25">
      <c r="D51" s="9">
        <v>2005</v>
      </c>
      <c r="E51" s="9">
        <v>7093.2562805617508</v>
      </c>
      <c r="F51" s="7">
        <f t="shared" si="0"/>
        <v>3.6069208186656501</v>
      </c>
    </row>
    <row r="52" spans="4:6" x14ac:dyDescent="0.25">
      <c r="D52" s="9">
        <v>2006</v>
      </c>
      <c r="E52" s="9">
        <v>4970.9120771908365</v>
      </c>
      <c r="F52" s="7">
        <f t="shared" si="0"/>
        <v>2.5277087912515408</v>
      </c>
    </row>
    <row r="53" spans="4:6" x14ac:dyDescent="0.25">
      <c r="D53" s="9">
        <v>2007</v>
      </c>
      <c r="E53" s="9">
        <v>6489.7652173767347</v>
      </c>
      <c r="F53" s="7">
        <f t="shared" si="0"/>
        <v>3.3000456130360698</v>
      </c>
    </row>
    <row r="54" spans="4:6" x14ac:dyDescent="0.25">
      <c r="D54" s="9">
        <v>2008</v>
      </c>
      <c r="E54" s="9">
        <v>6388.5303134291435</v>
      </c>
      <c r="F54" s="7">
        <f t="shared" si="0"/>
        <v>3.2485676643787191</v>
      </c>
    </row>
    <row r="55" spans="4:6" x14ac:dyDescent="0.25">
      <c r="D55" s="9">
        <v>2009</v>
      </c>
      <c r="E55" s="9">
        <v>8087.4810419373434</v>
      </c>
      <c r="F55" s="7">
        <f t="shared" si="0"/>
        <v>4.1124841098251395</v>
      </c>
    </row>
    <row r="56" spans="4:6" x14ac:dyDescent="0.25">
      <c r="D56" s="9">
        <v>2010</v>
      </c>
      <c r="E56" s="9">
        <v>6388.0174947233727</v>
      </c>
      <c r="F56" s="7">
        <f t="shared" si="0"/>
        <v>3.2483068960668353</v>
      </c>
    </row>
    <row r="57" spans="4:6" x14ac:dyDescent="0.25">
      <c r="D57" s="9">
        <v>2011</v>
      </c>
      <c r="E57" s="9">
        <v>7246.4101338567207</v>
      </c>
      <c r="F57" s="7">
        <f t="shared" si="0"/>
        <v>3.6847995530661426</v>
      </c>
    </row>
    <row r="58" spans="4:6" x14ac:dyDescent="0.25">
      <c r="D58" s="9">
        <v>2012</v>
      </c>
      <c r="E58" s="9">
        <v>6000.5731620194574</v>
      </c>
      <c r="F58" s="7">
        <f t="shared" si="0"/>
        <v>3.0512914528868942</v>
      </c>
    </row>
    <row r="59" spans="4:6" x14ac:dyDescent="0.25">
      <c r="D59" s="9">
        <v>2013</v>
      </c>
      <c r="E59" s="9">
        <v>7478.7702631885832</v>
      </c>
      <c r="F59" s="7">
        <f t="shared" si="0"/>
        <v>3.8029546788313948</v>
      </c>
    </row>
    <row r="60" spans="4:6" x14ac:dyDescent="0.25">
      <c r="D60" s="9">
        <v>2014</v>
      </c>
      <c r="E60" s="9">
        <v>5657.9517265204076</v>
      </c>
      <c r="F60" s="7">
        <f t="shared" si="0"/>
        <v>2.8770684529356276</v>
      </c>
    </row>
    <row r="61" spans="4:6" x14ac:dyDescent="0.25">
      <c r="D61" s="9">
        <v>2015</v>
      </c>
      <c r="E61" s="9">
        <v>6021.8921765502928</v>
      </c>
      <c r="F61" s="7">
        <f t="shared" si="0"/>
        <v>3.0621321717758239</v>
      </c>
    </row>
    <row r="62" spans="4:6" x14ac:dyDescent="0.25">
      <c r="D62" s="9">
        <v>2016</v>
      </c>
      <c r="E62" s="9">
        <v>8638.7331331145251</v>
      </c>
      <c r="F62" s="7">
        <f t="shared" si="0"/>
        <v>4.392795798188736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R62"/>
  <sheetViews>
    <sheetView zoomScale="85" zoomScaleNormal="85" workbookViewId="0">
      <selection activeCell="L15" sqref="L15"/>
    </sheetView>
  </sheetViews>
  <sheetFormatPr defaultRowHeight="15" x14ac:dyDescent="0.25"/>
  <cols>
    <col min="1" max="1" width="22.5703125" style="12" customWidth="1"/>
    <col min="15" max="15" width="9.140625" style="12"/>
    <col min="19" max="19" width="9.140625" style="12"/>
    <col min="23" max="23" width="9.140625" style="12"/>
    <col min="25" max="25" width="9.140625" style="12"/>
    <col min="32" max="33" width="9.140625" style="12"/>
    <col min="35" max="43" width="9.140625" style="12"/>
    <col min="44" max="44" width="9.140625" style="22"/>
  </cols>
  <sheetData>
    <row r="1" spans="1:44" x14ac:dyDescent="0.25">
      <c r="A1" s="12" t="s">
        <v>215</v>
      </c>
      <c r="B1" t="s">
        <v>44</v>
      </c>
    </row>
    <row r="2" spans="1:44" x14ac:dyDescent="0.25">
      <c r="L2" t="s">
        <v>73</v>
      </c>
      <c r="P2" t="s">
        <v>75</v>
      </c>
      <c r="T2" t="s">
        <v>74</v>
      </c>
      <c r="X2" t="s">
        <v>76</v>
      </c>
    </row>
    <row r="3" spans="1:44" ht="17.25" x14ac:dyDescent="0.25">
      <c r="A3" s="10" t="s">
        <v>157</v>
      </c>
      <c r="B3" s="10" t="s">
        <v>11</v>
      </c>
      <c r="C3" s="10" t="s">
        <v>12</v>
      </c>
      <c r="D3" s="10" t="s">
        <v>2</v>
      </c>
      <c r="E3" s="10" t="s">
        <v>3</v>
      </c>
      <c r="F3" s="10" t="s">
        <v>15</v>
      </c>
      <c r="G3" s="10" t="s">
        <v>72</v>
      </c>
      <c r="H3" s="10" t="s">
        <v>39</v>
      </c>
      <c r="I3" s="10" t="s">
        <v>40</v>
      </c>
      <c r="J3" s="10" t="s">
        <v>145</v>
      </c>
      <c r="K3" s="10" t="s">
        <v>71</v>
      </c>
      <c r="L3" s="10" t="s">
        <v>77</v>
      </c>
      <c r="M3" s="10" t="s">
        <v>78</v>
      </c>
      <c r="N3" s="10" t="s">
        <v>79</v>
      </c>
      <c r="O3" s="10" t="s">
        <v>161</v>
      </c>
      <c r="P3" s="10" t="s">
        <v>83</v>
      </c>
      <c r="Q3" s="10" t="s">
        <v>80</v>
      </c>
      <c r="R3" s="10" t="s">
        <v>81</v>
      </c>
      <c r="S3" s="10" t="s">
        <v>162</v>
      </c>
      <c r="T3" s="10" t="s">
        <v>82</v>
      </c>
      <c r="U3" s="10" t="s">
        <v>84</v>
      </c>
      <c r="V3" s="10" t="s">
        <v>85</v>
      </c>
      <c r="W3" s="10" t="s">
        <v>163</v>
      </c>
      <c r="X3" s="10" t="s">
        <v>96</v>
      </c>
      <c r="Y3" s="10" t="s">
        <v>164</v>
      </c>
      <c r="AA3" s="2" t="s">
        <v>165</v>
      </c>
      <c r="AI3" s="2" t="s">
        <v>166</v>
      </c>
    </row>
    <row r="4" spans="1:44" x14ac:dyDescent="0.25">
      <c r="A4" s="38" t="s">
        <v>158</v>
      </c>
      <c r="B4" s="13">
        <v>-10</v>
      </c>
      <c r="C4" s="13">
        <v>1959</v>
      </c>
      <c r="D4" s="16">
        <f t="shared" ref="D4:E14" si="0">INDEX(AnnFac_matrix,MATCH($C4,AnnFac_rows,0),MATCH(D$3,AnnFac_columns,0))</f>
        <v>0.35911802198885917</v>
      </c>
      <c r="E4" s="16">
        <f t="shared" si="0"/>
        <v>0.6281938987368636</v>
      </c>
      <c r="F4" s="16">
        <f t="shared" ref="F4:F14" si="1">INDEX(CI_matrix,MATCH($C4,CI_rows,0),MATCH(F$3,CI_columns,0))</f>
        <v>3.5686343303008705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44" s="12" customFormat="1" x14ac:dyDescent="0.25">
      <c r="A5" s="38"/>
      <c r="B5" s="13">
        <v>-9</v>
      </c>
      <c r="C5" s="13">
        <v>1960</v>
      </c>
      <c r="D5" s="16">
        <f t="shared" si="0"/>
        <v>0.33469792599198628</v>
      </c>
      <c r="E5" s="16">
        <f t="shared" si="0"/>
        <v>0.87521080289854902</v>
      </c>
      <c r="F5" s="16">
        <f t="shared" si="1"/>
        <v>3.8050343249644554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AR5" s="22"/>
    </row>
    <row r="6" spans="1:44" s="12" customFormat="1" x14ac:dyDescent="0.25">
      <c r="A6" s="38"/>
      <c r="B6" s="13">
        <v>-8</v>
      </c>
      <c r="C6" s="13">
        <v>1961</v>
      </c>
      <c r="D6" s="16">
        <f t="shared" si="0"/>
        <v>0.37106086316345249</v>
      </c>
      <c r="E6" s="16">
        <f t="shared" si="0"/>
        <v>0.8257873333187794</v>
      </c>
      <c r="F6" s="16">
        <f t="shared" si="1"/>
        <v>3.7182218235579207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AR6" s="22"/>
    </row>
    <row r="7" spans="1:44" s="12" customFormat="1" x14ac:dyDescent="0.25">
      <c r="A7" s="38"/>
      <c r="B7" s="13">
        <v>-7</v>
      </c>
      <c r="C7" s="13">
        <v>1962</v>
      </c>
      <c r="D7" s="16">
        <f t="shared" si="0"/>
        <v>0.34926372172856857</v>
      </c>
      <c r="E7" s="16">
        <f t="shared" si="0"/>
        <v>0.83669548911756997</v>
      </c>
      <c r="F7" s="16">
        <f t="shared" si="1"/>
        <v>3.0962518623029811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AR7" s="22"/>
    </row>
    <row r="8" spans="1:44" s="12" customFormat="1" x14ac:dyDescent="0.25">
      <c r="A8" s="38"/>
      <c r="B8" s="13">
        <v>-6</v>
      </c>
      <c r="C8" s="13">
        <v>1963</v>
      </c>
      <c r="D8" s="16">
        <f t="shared" si="0"/>
        <v>0.35193921438830955</v>
      </c>
      <c r="E8" s="16">
        <f t="shared" si="0"/>
        <v>0.87926720149679283</v>
      </c>
      <c r="F8" s="16">
        <f t="shared" si="1"/>
        <v>3.7015471527055239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AR8" s="22"/>
    </row>
    <row r="9" spans="1:44" s="12" customFormat="1" x14ac:dyDescent="0.25">
      <c r="A9" s="38"/>
      <c r="B9" s="13">
        <v>-5</v>
      </c>
      <c r="C9" s="13">
        <v>1964</v>
      </c>
      <c r="D9" s="16">
        <f t="shared" si="0"/>
        <v>0.31528877097539953</v>
      </c>
      <c r="E9" s="16">
        <f t="shared" si="0"/>
        <v>0.85946464689295843</v>
      </c>
      <c r="F9" s="16">
        <f t="shared" si="1"/>
        <v>3.6353440163957167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AR9" s="22"/>
    </row>
    <row r="10" spans="1:44" s="12" customFormat="1" x14ac:dyDescent="0.25">
      <c r="A10" s="38"/>
      <c r="B10" s="13">
        <v>-4</v>
      </c>
      <c r="C10" s="13">
        <v>1965</v>
      </c>
      <c r="D10" s="16">
        <f t="shared" si="0"/>
        <v>0.36354532931014377</v>
      </c>
      <c r="E10" s="16">
        <f t="shared" si="0"/>
        <v>0.74715619332267158</v>
      </c>
      <c r="F10" s="16">
        <f t="shared" si="1"/>
        <v>3.8050343249644554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AR10" s="22"/>
    </row>
    <row r="11" spans="1:44" x14ac:dyDescent="0.25">
      <c r="A11" s="38"/>
      <c r="B11" s="13">
        <v>-3</v>
      </c>
      <c r="C11" s="13">
        <v>1966</v>
      </c>
      <c r="D11" s="16">
        <f t="shared" si="0"/>
        <v>0.34017289684212454</v>
      </c>
      <c r="E11" s="16">
        <f t="shared" si="0"/>
        <v>0.82824107513422041</v>
      </c>
      <c r="F11" s="16">
        <f t="shared" si="1"/>
        <v>2.7663414984467138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44" x14ac:dyDescent="0.25">
      <c r="A12" s="38"/>
      <c r="B12" s="13">
        <v>-2</v>
      </c>
      <c r="C12" s="13">
        <v>1967</v>
      </c>
      <c r="D12" s="16">
        <f t="shared" si="0"/>
        <v>0.3584337421748704</v>
      </c>
      <c r="E12" s="16">
        <f t="shared" si="0"/>
        <v>0.61752008374946332</v>
      </c>
      <c r="F12" s="16">
        <f t="shared" si="1"/>
        <v>3.1199776030680204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44" x14ac:dyDescent="0.25">
      <c r="A13" s="38"/>
      <c r="B13" s="13">
        <v>-1</v>
      </c>
      <c r="C13" s="13">
        <v>1968</v>
      </c>
      <c r="D13" s="16">
        <f t="shared" si="0"/>
        <v>0.35932502807833488</v>
      </c>
      <c r="E13" s="16">
        <f t="shared" si="0"/>
        <v>0.93401516151164854</v>
      </c>
      <c r="F13" s="16">
        <f t="shared" si="1"/>
        <v>3.2005172384627105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44" x14ac:dyDescent="0.25">
      <c r="A14" s="38"/>
      <c r="B14" s="13">
        <v>0</v>
      </c>
      <c r="C14" s="13">
        <v>1969</v>
      </c>
      <c r="D14" s="16">
        <f t="shared" si="0"/>
        <v>0.33351158308736562</v>
      </c>
      <c r="E14" s="16">
        <f t="shared" si="0"/>
        <v>0.79766658762766474</v>
      </c>
      <c r="F14" s="16">
        <f t="shared" si="1"/>
        <v>3.561626154652362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44" ht="30" x14ac:dyDescent="0.25">
      <c r="A15" s="14" t="s">
        <v>159</v>
      </c>
      <c r="B15" s="15"/>
      <c r="C15" s="19"/>
      <c r="D15" s="17">
        <f>AVERAGE(D4:D14)</f>
        <v>0.3487597361572195</v>
      </c>
      <c r="E15" s="17">
        <f>AVERAGE(E4:E14)</f>
        <v>0.80265622489156208</v>
      </c>
      <c r="F15" s="17">
        <f t="shared" ref="F15" si="2">AVERAGE(F4:F14)</f>
        <v>3.4525936663474299</v>
      </c>
      <c r="G15" s="17">
        <f t="shared" ref="G15" si="3">sand</f>
        <v>0.25</v>
      </c>
      <c r="H15" s="17">
        <f t="shared" ref="H15" si="4">LC</f>
        <v>0.111</v>
      </c>
      <c r="I15" s="17">
        <f t="shared" ref="I15" si="5">NC</f>
        <v>2.1000000000000001E-2</v>
      </c>
      <c r="J15" s="19">
        <f t="shared" ref="J15:J62" si="6">F15*(sp1_all - sp2_all*(H15/I15))</f>
        <v>2.6062149904256886</v>
      </c>
      <c r="K15" s="20">
        <f t="shared" ref="K15:K62" si="7">((f1_all*J15) + ((F15*(1-H15)-J15)*f2_all) + (F15*H15*f3_all*(f7_all+f6_all*f8_all)))/(1-(f4_all*f7_all) - (f5_all*f8_all) - (f4_all*f6_all*f8_all))</f>
        <v>2.1140815600625866</v>
      </c>
      <c r="L15" s="17">
        <f t="shared" ref="L15" si="8">kfaca*D15*E15*(ka_par1 + ka_par2*sand)*tillfac_ft</f>
        <v>1.2461444679663365</v>
      </c>
      <c r="M15" s="20">
        <f>K15/L15</f>
        <v>1.696497969864355</v>
      </c>
      <c r="N15" s="20">
        <f>M15</f>
        <v>1.696497969864355</v>
      </c>
      <c r="O15" s="20"/>
      <c r="P15" s="17">
        <f t="shared" ref="P15" si="9">kfacs*D15*E15*tillfac_ft</f>
        <v>7.698189763498603E-2</v>
      </c>
      <c r="Q15" s="20">
        <f t="shared" ref="Q15" si="10">((H15*F15*f3_all)+(M15*L15*f4_all))/P15</f>
        <v>21.499912084838702</v>
      </c>
      <c r="R15" s="20">
        <f>Q15</f>
        <v>21.499912084838702</v>
      </c>
      <c r="S15" s="18"/>
      <c r="T15" s="21">
        <f t="shared" ref="T15" si="11">kfacp*D15*E15</f>
        <v>1.8475655432396649E-3</v>
      </c>
      <c r="U15" s="20">
        <f t="shared" ref="U15" si="12">((M15*L15*f5_all) + (Q15*P15*f6_all))/T15</f>
        <v>31.451900253911582</v>
      </c>
      <c r="V15" s="20">
        <f>U15</f>
        <v>31.451900253911582</v>
      </c>
      <c r="W15" s="20"/>
      <c r="X15" s="20">
        <f>N15+R15+V15</f>
        <v>54.64831030861464</v>
      </c>
      <c r="Y15" s="18"/>
    </row>
    <row r="16" spans="1:44" x14ac:dyDescent="0.25">
      <c r="A16" s="39" t="s">
        <v>160</v>
      </c>
      <c r="B16">
        <v>1</v>
      </c>
      <c r="C16">
        <v>1970</v>
      </c>
      <c r="D16" s="33">
        <f t="shared" ref="D16:E35" si="13">INDEX(AnnFac_matrix,MATCH($C16,AnnFac_rows,0),MATCH(D$3,AnnFac_columns,0))</f>
        <v>0.33422849837380819</v>
      </c>
      <c r="E16" s="33">
        <f t="shared" si="13"/>
        <v>0.79296396863100194</v>
      </c>
      <c r="F16" s="33">
        <f t="shared" ref="F16:F62" si="14">INDEX(CI_matrix,MATCH($C16,CI_rows,0),MATCH(F$3,CI_columns,0))</f>
        <v>3.5686343303008705</v>
      </c>
      <c r="G16">
        <f t="shared" ref="G16:G62" si="15">sand</f>
        <v>0.25</v>
      </c>
      <c r="H16">
        <f t="shared" ref="H16:H62" si="16">LC</f>
        <v>0.111</v>
      </c>
      <c r="I16">
        <f t="shared" ref="I16:I62" si="17">NC</f>
        <v>2.1000000000000001E-2</v>
      </c>
      <c r="J16">
        <f>F16*(sp1_all - sp2_all*(H16/I16))</f>
        <v>2.6938091144728289</v>
      </c>
      <c r="K16" s="6">
        <f>((f1_all*J16) + ((F16*(1-H16)-J16)*f2_all) + (F16*H16*f3_all*(f7_all+f6_all*f8_all)))/(1-(f4_all*f7_all) - (f5_all*f8_all) - (f4_all*f6_all*f8_all))</f>
        <v>2.1851352233628836</v>
      </c>
      <c r="L16" s="7">
        <f t="shared" ref="L16:L62" si="18">kfaca*D16*E16*(ka_par1 + ka_par2*sand)*tillfac_ft</f>
        <v>1.1798027576073666</v>
      </c>
      <c r="M16" s="6">
        <f>K16/L16</f>
        <v>1.8521191014965295</v>
      </c>
      <c r="N16" s="6">
        <f>N15+(M16-N15)*IF(L16&gt;1, 1, L16)</f>
        <v>1.8521191014965295</v>
      </c>
      <c r="O16" s="6">
        <f>N16-N15</f>
        <v>0.1556211316321745</v>
      </c>
      <c r="P16" s="7">
        <f t="shared" ref="P16:P62" si="19">kfacs*D16*E16*tillfac_ft</f>
        <v>7.2883568037520718E-2</v>
      </c>
      <c r="Q16" s="6">
        <f t="shared" ref="Q16:Q62" si="20">((H16*F16*f3_all)+(M16*L16*f4_all))/P16</f>
        <v>23.47211641874803</v>
      </c>
      <c r="R16" s="6">
        <f>R15+(Q16-R15)*IF(P16&gt;1,1,P16)</f>
        <v>21.643653373593075</v>
      </c>
      <c r="S16" s="6">
        <f>R16-R15</f>
        <v>0.14374128875437364</v>
      </c>
      <c r="T16" s="8">
        <f t="shared" ref="T16:T62" si="21">kfacp*D16*E16</f>
        <v>1.749205632900497E-3</v>
      </c>
      <c r="U16" s="6">
        <f t="shared" ref="U16:U62" si="22">((M16*L16*f5_all) + (Q16*P16*f6_all))/T16</f>
        <v>34.337008516014215</v>
      </c>
      <c r="V16" s="6">
        <f>V15+(U16-V15)*IF(T16&gt;1,1,T16)</f>
        <v>31.456946901535179</v>
      </c>
      <c r="W16" s="6">
        <f>V16-V15</f>
        <v>5.0466476235975222E-3</v>
      </c>
      <c r="X16" s="6">
        <f>N16+R16+V16</f>
        <v>54.952719376624785</v>
      </c>
      <c r="Y16" s="6">
        <f>X16-X15</f>
        <v>0.30440906801014478</v>
      </c>
    </row>
    <row r="17" spans="1:25" x14ac:dyDescent="0.25">
      <c r="A17" s="39"/>
      <c r="B17">
        <v>2</v>
      </c>
      <c r="C17">
        <v>1971</v>
      </c>
      <c r="D17" s="33">
        <f t="shared" si="13"/>
        <v>0.35867329480230353</v>
      </c>
      <c r="E17" s="33">
        <f t="shared" si="13"/>
        <v>0.95039875899594106</v>
      </c>
      <c r="F17" s="33">
        <f t="shared" si="14"/>
        <v>3.7182218235579207</v>
      </c>
      <c r="G17" s="12">
        <f t="shared" si="15"/>
        <v>0.25</v>
      </c>
      <c r="H17" s="12">
        <f t="shared" si="16"/>
        <v>0.111</v>
      </c>
      <c r="I17" s="12">
        <f t="shared" si="17"/>
        <v>2.1000000000000001E-2</v>
      </c>
      <c r="J17" s="12">
        <f t="shared" si="6"/>
        <v>2.8067263022400075</v>
      </c>
      <c r="K17" s="6">
        <f t="shared" si="7"/>
        <v>2.2767301782494438</v>
      </c>
      <c r="L17" s="7">
        <f t="shared" si="18"/>
        <v>1.5174604406269605</v>
      </c>
      <c r="M17" s="6">
        <f t="shared" ref="M17:M62" si="23">K17/L17</f>
        <v>1.5003555396203805</v>
      </c>
      <c r="N17" s="6">
        <f t="shared" ref="N17:N62" si="24">N16+(M17-N16)*IF(L17&gt;1, 1, L17)</f>
        <v>1.5003555396203805</v>
      </c>
      <c r="O17" s="6">
        <f t="shared" ref="O17:O62" si="25">N17-N16</f>
        <v>-0.35176356187614899</v>
      </c>
      <c r="P17" s="7">
        <f t="shared" si="19"/>
        <v>9.3742729922901016E-2</v>
      </c>
      <c r="Q17" s="6">
        <f t="shared" si="20"/>
        <v>19.01417671629639</v>
      </c>
      <c r="R17" s="6">
        <f t="shared" ref="R17:R62" si="26">R16+(Q17-R16)*IF(P17&gt;1,1,P17)</f>
        <v>21.39715905346954</v>
      </c>
      <c r="S17" s="6">
        <f t="shared" ref="S17:S62" si="27">R17-R16</f>
        <v>-0.246494320123535</v>
      </c>
      <c r="T17" s="8">
        <f t="shared" si="21"/>
        <v>2.2498255181496243E-3</v>
      </c>
      <c r="U17" s="6">
        <f t="shared" si="22"/>
        <v>27.81555511163797</v>
      </c>
      <c r="V17" s="6">
        <f t="shared" ref="V17:V62" si="28">V16+(U17-V16)*IF(T17&gt;1,1,T17)</f>
        <v>31.448754405364689</v>
      </c>
      <c r="W17" s="6">
        <f t="shared" ref="W17:W62" si="29">V17-V16</f>
        <v>-8.1924961704906707E-3</v>
      </c>
      <c r="X17" s="6">
        <f t="shared" ref="X17:X62" si="30">N17+R17+V17</f>
        <v>54.346268998454605</v>
      </c>
      <c r="Y17" s="6">
        <f t="shared" ref="Y17:Y62" si="31">X17-X16</f>
        <v>-0.60645037817018022</v>
      </c>
    </row>
    <row r="18" spans="1:25" x14ac:dyDescent="0.25">
      <c r="A18" s="39"/>
      <c r="B18">
        <v>3</v>
      </c>
      <c r="C18">
        <v>1972</v>
      </c>
      <c r="D18" s="33">
        <f t="shared" si="13"/>
        <v>0.35806415871493263</v>
      </c>
      <c r="E18" s="33">
        <f t="shared" si="13"/>
        <v>0.70199871037669115</v>
      </c>
      <c r="F18" s="33">
        <f t="shared" si="14"/>
        <v>3.0962518623029811</v>
      </c>
      <c r="G18" s="12">
        <f t="shared" si="15"/>
        <v>0.25</v>
      </c>
      <c r="H18" s="12">
        <f t="shared" si="16"/>
        <v>0.111</v>
      </c>
      <c r="I18" s="12">
        <f t="shared" si="17"/>
        <v>2.1000000000000001E-2</v>
      </c>
      <c r="J18" s="12">
        <f t="shared" si="6"/>
        <v>2.3372278343441359</v>
      </c>
      <c r="K18" s="6">
        <f t="shared" si="7"/>
        <v>1.8958874399862518</v>
      </c>
      <c r="L18" s="7">
        <f t="shared" si="18"/>
        <v>1.1189473214450674</v>
      </c>
      <c r="M18" s="6">
        <f t="shared" si="23"/>
        <v>1.6943491473198247</v>
      </c>
      <c r="N18" s="6">
        <f t="shared" si="24"/>
        <v>1.6943491473198247</v>
      </c>
      <c r="O18" s="6">
        <f t="shared" si="25"/>
        <v>0.19399360769944418</v>
      </c>
      <c r="P18" s="7">
        <f t="shared" si="19"/>
        <v>6.912415885374934E-2</v>
      </c>
      <c r="Q18" s="6">
        <f t="shared" si="20"/>
        <v>21.472679811877583</v>
      </c>
      <c r="R18" s="6">
        <f t="shared" si="26"/>
        <v>21.402379362370493</v>
      </c>
      <c r="S18" s="6">
        <f t="shared" si="27"/>
        <v>5.2203089009523751E-3</v>
      </c>
      <c r="T18" s="8">
        <f t="shared" si="21"/>
        <v>1.658979812489984E-3</v>
      </c>
      <c r="U18" s="6">
        <f t="shared" si="22"/>
        <v>31.412062568553594</v>
      </c>
      <c r="V18" s="6">
        <f t="shared" si="28"/>
        <v>31.448693534348134</v>
      </c>
      <c r="W18" s="6">
        <f t="shared" si="29"/>
        <v>-6.087101655438687E-5</v>
      </c>
      <c r="X18" s="6">
        <f t="shared" si="30"/>
        <v>54.545422044038446</v>
      </c>
      <c r="Y18" s="6">
        <f t="shared" si="31"/>
        <v>0.1991530455838415</v>
      </c>
    </row>
    <row r="19" spans="1:25" x14ac:dyDescent="0.25">
      <c r="A19" s="39"/>
      <c r="B19">
        <v>4</v>
      </c>
      <c r="C19">
        <v>1973</v>
      </c>
      <c r="D19" s="33">
        <f t="shared" si="13"/>
        <v>0.37832912111937039</v>
      </c>
      <c r="E19" s="33">
        <f t="shared" si="13"/>
        <v>0.94730263079853771</v>
      </c>
      <c r="F19" s="33">
        <f t="shared" si="14"/>
        <v>3.7015471527055239</v>
      </c>
      <c r="G19" s="12">
        <f t="shared" si="15"/>
        <v>0.25</v>
      </c>
      <c r="H19" s="12">
        <f t="shared" si="16"/>
        <v>0.111</v>
      </c>
      <c r="I19" s="12">
        <f t="shared" si="17"/>
        <v>2.1000000000000001E-2</v>
      </c>
      <c r="J19" s="12">
        <f t="shared" si="6"/>
        <v>2.794139307842284</v>
      </c>
      <c r="K19" s="6">
        <f t="shared" si="7"/>
        <v>2.2665199949565866</v>
      </c>
      <c r="L19" s="7">
        <f t="shared" si="18"/>
        <v>1.5954051520294981</v>
      </c>
      <c r="M19" s="6">
        <f t="shared" si="23"/>
        <v>1.4206548048772254</v>
      </c>
      <c r="N19" s="6">
        <f t="shared" si="24"/>
        <v>1.4206548048772254</v>
      </c>
      <c r="O19" s="6">
        <f t="shared" si="25"/>
        <v>-0.27369434244259927</v>
      </c>
      <c r="P19" s="7">
        <f t="shared" si="19"/>
        <v>9.8557847229621506E-2</v>
      </c>
      <c r="Q19" s="6">
        <f t="shared" si="20"/>
        <v>18.004120223147797</v>
      </c>
      <c r="R19" s="6">
        <f t="shared" si="26"/>
        <v>21.067454257280318</v>
      </c>
      <c r="S19" s="6">
        <f t="shared" si="27"/>
        <v>-0.33492510509017492</v>
      </c>
      <c r="T19" s="8">
        <f t="shared" si="21"/>
        <v>2.3653883335109159E-3</v>
      </c>
      <c r="U19" s="6">
        <f t="shared" si="22"/>
        <v>26.337958554593097</v>
      </c>
      <c r="V19" s="6">
        <f t="shared" si="28"/>
        <v>31.436604661451355</v>
      </c>
      <c r="W19" s="6">
        <f t="shared" si="29"/>
        <v>-1.2088872896779179E-2</v>
      </c>
      <c r="X19" s="6">
        <f t="shared" si="30"/>
        <v>53.924713723608903</v>
      </c>
      <c r="Y19" s="6">
        <f t="shared" si="31"/>
        <v>-0.62070832042954294</v>
      </c>
    </row>
    <row r="20" spans="1:25" x14ac:dyDescent="0.25">
      <c r="A20" s="39"/>
      <c r="B20">
        <v>5</v>
      </c>
      <c r="C20">
        <v>1974</v>
      </c>
      <c r="D20" s="33">
        <f t="shared" si="13"/>
        <v>0.35099360134882018</v>
      </c>
      <c r="E20" s="33">
        <f t="shared" si="13"/>
        <v>1.0764166154275512</v>
      </c>
      <c r="F20" s="33">
        <f t="shared" si="14"/>
        <v>3.6353440163957167</v>
      </c>
      <c r="G20" s="12">
        <f t="shared" si="15"/>
        <v>0.25</v>
      </c>
      <c r="H20" s="12">
        <f t="shared" si="16"/>
        <v>0.111</v>
      </c>
      <c r="I20" s="12">
        <f t="shared" si="17"/>
        <v>2.1000000000000001E-2</v>
      </c>
      <c r="J20" s="12">
        <f t="shared" si="6"/>
        <v>2.7441653975192812</v>
      </c>
      <c r="K20" s="6">
        <f t="shared" si="7"/>
        <v>2.2259826936647902</v>
      </c>
      <c r="L20" s="7">
        <f t="shared" si="18"/>
        <v>1.6818686190584036</v>
      </c>
      <c r="M20" s="6">
        <f t="shared" si="23"/>
        <v>1.3235175854051011</v>
      </c>
      <c r="N20" s="6">
        <f t="shared" si="24"/>
        <v>1.3235175854051011</v>
      </c>
      <c r="O20" s="6">
        <f t="shared" si="25"/>
        <v>-9.7137219472124281E-2</v>
      </c>
      <c r="P20" s="7">
        <f t="shared" si="19"/>
        <v>0.10389921971017164</v>
      </c>
      <c r="Q20" s="6">
        <f t="shared" si="20"/>
        <v>16.773089172174402</v>
      </c>
      <c r="R20" s="6">
        <f t="shared" si="26"/>
        <v>20.621273075787208</v>
      </c>
      <c r="S20" s="6">
        <f t="shared" si="27"/>
        <v>-0.44618118149310959</v>
      </c>
      <c r="T20" s="8">
        <f t="shared" si="21"/>
        <v>2.4935812730441194E-3</v>
      </c>
      <c r="U20" s="6">
        <f t="shared" si="22"/>
        <v>24.537101617508849</v>
      </c>
      <c r="V20" s="6">
        <f t="shared" si="28"/>
        <v>31.41940018986767</v>
      </c>
      <c r="W20" s="6">
        <f t="shared" si="29"/>
        <v>-1.7204471583685432E-2</v>
      </c>
      <c r="X20" s="6">
        <f t="shared" si="30"/>
        <v>53.364190851059973</v>
      </c>
      <c r="Y20" s="6">
        <f t="shared" si="31"/>
        <v>-0.56052287254892974</v>
      </c>
    </row>
    <row r="21" spans="1:25" ht="15" customHeight="1" x14ac:dyDescent="0.25">
      <c r="A21" s="39"/>
      <c r="B21">
        <v>6</v>
      </c>
      <c r="C21">
        <v>1975</v>
      </c>
      <c r="D21" s="33">
        <f t="shared" si="13"/>
        <v>0.36476802607225872</v>
      </c>
      <c r="E21" s="33">
        <f t="shared" si="13"/>
        <v>0.86392215153089547</v>
      </c>
      <c r="F21" s="33">
        <f t="shared" si="14"/>
        <v>3.8050343249644554</v>
      </c>
      <c r="G21" s="12">
        <f t="shared" si="15"/>
        <v>0.25</v>
      </c>
      <c r="H21" s="12">
        <f t="shared" si="16"/>
        <v>0.111</v>
      </c>
      <c r="I21" s="12">
        <f t="shared" si="17"/>
        <v>2.1000000000000001E-2</v>
      </c>
      <c r="J21" s="12">
        <f t="shared" si="6"/>
        <v>2.8722573390160262</v>
      </c>
      <c r="K21" s="6">
        <f t="shared" si="7"/>
        <v>2.3298869427408242</v>
      </c>
      <c r="L21" s="7">
        <f t="shared" si="18"/>
        <v>1.4028261340938641</v>
      </c>
      <c r="M21" s="6">
        <f t="shared" si="23"/>
        <v>1.6608522511207577</v>
      </c>
      <c r="N21" s="6">
        <f t="shared" si="24"/>
        <v>1.6608522511207577</v>
      </c>
      <c r="O21" s="6">
        <f t="shared" si="25"/>
        <v>0.33733466571565662</v>
      </c>
      <c r="P21" s="7">
        <f t="shared" si="19"/>
        <v>8.666107392085648E-2</v>
      </c>
      <c r="Q21" s="6">
        <f t="shared" si="20"/>
        <v>21.048169829438589</v>
      </c>
      <c r="R21" s="6">
        <f t="shared" si="26"/>
        <v>20.658268406911965</v>
      </c>
      <c r="S21" s="6">
        <f t="shared" si="27"/>
        <v>3.6995331124757058E-2</v>
      </c>
      <c r="T21" s="8">
        <f t="shared" si="21"/>
        <v>2.0798657741005551E-3</v>
      </c>
      <c r="U21" s="6">
        <f t="shared" si="22"/>
        <v>30.791053255967789</v>
      </c>
      <c r="V21" s="6">
        <f t="shared" si="28"/>
        <v>31.41809331258559</v>
      </c>
      <c r="W21" s="6">
        <f t="shared" si="29"/>
        <v>-1.306877282079455E-3</v>
      </c>
      <c r="X21" s="6">
        <f t="shared" si="30"/>
        <v>53.737213970618313</v>
      </c>
      <c r="Y21" s="6">
        <f t="shared" si="31"/>
        <v>0.37302311955834</v>
      </c>
    </row>
    <row r="22" spans="1:25" x14ac:dyDescent="0.25">
      <c r="A22" s="39"/>
      <c r="B22">
        <v>7</v>
      </c>
      <c r="C22">
        <v>1976</v>
      </c>
      <c r="D22" s="33">
        <f t="shared" si="13"/>
        <v>0.3459423800253853</v>
      </c>
      <c r="E22" s="33">
        <f t="shared" si="13"/>
        <v>0.6905237001655713</v>
      </c>
      <c r="F22" s="33">
        <f t="shared" si="14"/>
        <v>2.7663414984467138</v>
      </c>
      <c r="G22" s="12">
        <f t="shared" si="15"/>
        <v>0.25</v>
      </c>
      <c r="H22" s="12">
        <f t="shared" si="16"/>
        <v>0.111</v>
      </c>
      <c r="I22" s="12">
        <f t="shared" si="17"/>
        <v>2.1000000000000001E-2</v>
      </c>
      <c r="J22" s="12">
        <f t="shared" si="6"/>
        <v>2.088192639684634</v>
      </c>
      <c r="K22" s="6">
        <f t="shared" si="7"/>
        <v>1.6938777382654211</v>
      </c>
      <c r="L22" s="7">
        <f t="shared" si="18"/>
        <v>1.0633955369382169</v>
      </c>
      <c r="M22" s="6">
        <f t="shared" si="23"/>
        <v>1.5928952863038348</v>
      </c>
      <c r="N22" s="6">
        <f t="shared" si="24"/>
        <v>1.5928952863038348</v>
      </c>
      <c r="O22" s="6">
        <f t="shared" si="25"/>
        <v>-6.7956964816922927E-2</v>
      </c>
      <c r="P22" s="7">
        <f t="shared" si="19"/>
        <v>6.5692388382283654E-2</v>
      </c>
      <c r="Q22" s="6">
        <f t="shared" si="20"/>
        <v>20.186943470745607</v>
      </c>
      <c r="R22" s="6">
        <f t="shared" si="26"/>
        <v>20.627305946151068</v>
      </c>
      <c r="S22" s="6">
        <f t="shared" si="27"/>
        <v>-3.0962460760896704E-2</v>
      </c>
      <c r="T22" s="8">
        <f t="shared" si="21"/>
        <v>1.5766173211748074E-3</v>
      </c>
      <c r="U22" s="6">
        <f t="shared" si="22"/>
        <v>29.531178079605905</v>
      </c>
      <c r="V22" s="6">
        <f t="shared" si="28"/>
        <v>31.415118369345684</v>
      </c>
      <c r="W22" s="6">
        <f t="shared" si="29"/>
        <v>-2.9749432399057696E-3</v>
      </c>
      <c r="X22" s="6">
        <f t="shared" si="30"/>
        <v>53.635319601800589</v>
      </c>
      <c r="Y22" s="6">
        <f t="shared" si="31"/>
        <v>-0.10189436881772451</v>
      </c>
    </row>
    <row r="23" spans="1:25" x14ac:dyDescent="0.25">
      <c r="A23" s="39"/>
      <c r="B23">
        <v>8</v>
      </c>
      <c r="C23">
        <v>1977</v>
      </c>
      <c r="D23" s="33">
        <f t="shared" si="13"/>
        <v>0.36950541325592662</v>
      </c>
      <c r="E23" s="33">
        <f t="shared" si="13"/>
        <v>0.76337181212782146</v>
      </c>
      <c r="F23" s="33">
        <f t="shared" si="14"/>
        <v>3.1199776030680204</v>
      </c>
      <c r="G23" s="12">
        <f t="shared" si="15"/>
        <v>0.25</v>
      </c>
      <c r="H23" s="12">
        <f t="shared" si="16"/>
        <v>0.111</v>
      </c>
      <c r="I23" s="12">
        <f t="shared" si="17"/>
        <v>2.1000000000000001E-2</v>
      </c>
      <c r="J23" s="12">
        <f t="shared" si="6"/>
        <v>2.3551373792302028</v>
      </c>
      <c r="K23" s="6">
        <f t="shared" si="7"/>
        <v>1.9104151127729712</v>
      </c>
      <c r="L23" s="7">
        <f t="shared" si="18"/>
        <v>1.2556523096429817</v>
      </c>
      <c r="M23" s="6">
        <f t="shared" si="23"/>
        <v>1.5214523145472949</v>
      </c>
      <c r="N23" s="6">
        <f t="shared" si="24"/>
        <v>1.5214523145472949</v>
      </c>
      <c r="O23" s="6">
        <f t="shared" si="25"/>
        <v>-7.1442971756539908E-2</v>
      </c>
      <c r="P23" s="7">
        <f t="shared" si="19"/>
        <v>7.7569254649759473E-2</v>
      </c>
      <c r="Q23" s="6">
        <f t="shared" si="20"/>
        <v>19.281538548882935</v>
      </c>
      <c r="R23" s="6">
        <f t="shared" si="26"/>
        <v>20.522915772213032</v>
      </c>
      <c r="S23" s="6">
        <f t="shared" si="27"/>
        <v>-0.10439017393803596</v>
      </c>
      <c r="T23" s="8">
        <f t="shared" si="21"/>
        <v>1.8616621115942274E-3</v>
      </c>
      <c r="U23" s="6">
        <f t="shared" si="22"/>
        <v>28.206674743059391</v>
      </c>
      <c r="V23" s="6">
        <f t="shared" si="28"/>
        <v>31.409145331409441</v>
      </c>
      <c r="W23" s="6">
        <f t="shared" si="29"/>
        <v>-5.973037936243486E-3</v>
      </c>
      <c r="X23" s="6">
        <f t="shared" si="30"/>
        <v>53.45351341816977</v>
      </c>
      <c r="Y23" s="6">
        <f t="shared" si="31"/>
        <v>-0.18180618363081891</v>
      </c>
    </row>
    <row r="24" spans="1:25" x14ac:dyDescent="0.25">
      <c r="A24" s="39"/>
      <c r="B24">
        <v>9</v>
      </c>
      <c r="C24">
        <v>1978</v>
      </c>
      <c r="D24" s="33">
        <f t="shared" si="13"/>
        <v>0.34769032795499816</v>
      </c>
      <c r="E24" s="33">
        <f t="shared" si="13"/>
        <v>0.88867126998893986</v>
      </c>
      <c r="F24" s="33">
        <f t="shared" si="14"/>
        <v>3.2005172384627105</v>
      </c>
      <c r="G24" s="12">
        <f t="shared" si="15"/>
        <v>0.25</v>
      </c>
      <c r="H24" s="12">
        <f t="shared" si="16"/>
        <v>0.111</v>
      </c>
      <c r="I24" s="12">
        <f t="shared" si="17"/>
        <v>2.1000000000000001E-2</v>
      </c>
      <c r="J24" s="12">
        <f t="shared" si="6"/>
        <v>2.4159332982909949</v>
      </c>
      <c r="K24" s="6">
        <f t="shared" si="7"/>
        <v>1.9597308951952352</v>
      </c>
      <c r="L24" s="7">
        <f t="shared" si="18"/>
        <v>1.3754544886228361</v>
      </c>
      <c r="M24" s="6">
        <f t="shared" si="23"/>
        <v>1.4247878874984818</v>
      </c>
      <c r="N24" s="6">
        <f t="shared" si="24"/>
        <v>1.4247878874984818</v>
      </c>
      <c r="O24" s="6">
        <f t="shared" si="25"/>
        <v>-9.6664427048813062E-2</v>
      </c>
      <c r="P24" s="7">
        <f t="shared" si="19"/>
        <v>8.4970161459325788E-2</v>
      </c>
      <c r="Q24" s="6">
        <f t="shared" si="20"/>
        <v>18.056499250163959</v>
      </c>
      <c r="R24" s="6">
        <f t="shared" si="26"/>
        <v>20.313343962108576</v>
      </c>
      <c r="S24" s="6">
        <f t="shared" si="27"/>
        <v>-0.2095718101044568</v>
      </c>
      <c r="T24" s="8">
        <f t="shared" si="21"/>
        <v>2.0392838750238188E-3</v>
      </c>
      <c r="U24" s="6">
        <f t="shared" si="22"/>
        <v>26.414583050851896</v>
      </c>
      <c r="V24" s="6">
        <f t="shared" si="28"/>
        <v>31.398960001087897</v>
      </c>
      <c r="W24" s="6">
        <f t="shared" si="29"/>
        <v>-1.0185330321544228E-2</v>
      </c>
      <c r="X24" s="6">
        <f t="shared" si="30"/>
        <v>53.137091850694958</v>
      </c>
      <c r="Y24" s="6">
        <f t="shared" si="31"/>
        <v>-0.31642156747481209</v>
      </c>
    </row>
    <row r="25" spans="1:25" x14ac:dyDescent="0.25">
      <c r="A25" s="39"/>
      <c r="B25">
        <v>10</v>
      </c>
      <c r="C25">
        <v>1979</v>
      </c>
      <c r="D25" s="33">
        <f t="shared" si="13"/>
        <v>0.37427423709121371</v>
      </c>
      <c r="E25" s="33">
        <f t="shared" si="13"/>
        <v>0.90974079366907956</v>
      </c>
      <c r="F25" s="33">
        <f t="shared" si="14"/>
        <v>3.561626154652362</v>
      </c>
      <c r="G25" s="12">
        <f t="shared" si="15"/>
        <v>0.25</v>
      </c>
      <c r="H25" s="12">
        <f t="shared" si="16"/>
        <v>0.111</v>
      </c>
      <c r="I25" s="12">
        <f t="shared" si="17"/>
        <v>2.1000000000000001E-2</v>
      </c>
      <c r="J25" s="12">
        <f t="shared" si="6"/>
        <v>2.6885189430261547</v>
      </c>
      <c r="K25" s="6">
        <f t="shared" si="7"/>
        <v>2.1808439987532222</v>
      </c>
      <c r="L25" s="7">
        <f t="shared" si="18"/>
        <v>1.5157238292766582</v>
      </c>
      <c r="M25" s="6">
        <f t="shared" si="23"/>
        <v>1.4388135599834015</v>
      </c>
      <c r="N25" s="6">
        <f t="shared" si="24"/>
        <v>1.4388135599834015</v>
      </c>
      <c r="O25" s="6">
        <f t="shared" si="25"/>
        <v>1.4025672484919705E-2</v>
      </c>
      <c r="P25" s="7">
        <f t="shared" si="19"/>
        <v>9.3635448912843755E-2</v>
      </c>
      <c r="Q25" s="6">
        <f t="shared" si="20"/>
        <v>18.234248195764305</v>
      </c>
      <c r="R25" s="6">
        <f t="shared" si="26"/>
        <v>20.118666896694137</v>
      </c>
      <c r="S25" s="6">
        <f t="shared" si="27"/>
        <v>-0.19467706541443874</v>
      </c>
      <c r="T25" s="8">
        <f t="shared" si="21"/>
        <v>2.2472507739082501E-3</v>
      </c>
      <c r="U25" s="6">
        <f t="shared" si="22"/>
        <v>26.6746093284106</v>
      </c>
      <c r="V25" s="6">
        <f t="shared" si="28"/>
        <v>31.388343200382508</v>
      </c>
      <c r="W25" s="6">
        <f t="shared" si="29"/>
        <v>-1.061680070538884E-2</v>
      </c>
      <c r="X25" s="6">
        <f t="shared" si="30"/>
        <v>52.945823657060046</v>
      </c>
      <c r="Y25" s="6">
        <f t="shared" si="31"/>
        <v>-0.19126819363491165</v>
      </c>
    </row>
    <row r="26" spans="1:25" x14ac:dyDescent="0.25">
      <c r="A26" s="39"/>
      <c r="B26">
        <v>11</v>
      </c>
      <c r="C26">
        <v>1980</v>
      </c>
      <c r="D26" s="33">
        <f t="shared" si="13"/>
        <v>0.37751590035836435</v>
      </c>
      <c r="E26" s="33">
        <f t="shared" si="13"/>
        <v>0.84353028472132197</v>
      </c>
      <c r="F26" s="33">
        <f t="shared" si="14"/>
        <v>3.7308428640414171</v>
      </c>
      <c r="G26" s="12">
        <f t="shared" si="15"/>
        <v>0.25</v>
      </c>
      <c r="H26" s="12">
        <f t="shared" si="16"/>
        <v>0.111</v>
      </c>
      <c r="I26" s="12">
        <f t="shared" si="17"/>
        <v>2.1000000000000001E-2</v>
      </c>
      <c r="J26" s="12">
        <f t="shared" si="6"/>
        <v>2.8162533847992641</v>
      </c>
      <c r="K26" s="6">
        <f t="shared" si="7"/>
        <v>2.2844582550327135</v>
      </c>
      <c r="L26" s="7">
        <f t="shared" si="18"/>
        <v>1.4175826944000283</v>
      </c>
      <c r="M26" s="6">
        <f t="shared" si="23"/>
        <v>1.6115167489396998</v>
      </c>
      <c r="N26" s="6">
        <f t="shared" si="24"/>
        <v>1.6115167489396998</v>
      </c>
      <c r="O26" s="6">
        <f t="shared" si="25"/>
        <v>0.17270318895629821</v>
      </c>
      <c r="P26" s="7">
        <f t="shared" si="19"/>
        <v>8.757267610193227E-2</v>
      </c>
      <c r="Q26" s="6">
        <f t="shared" si="20"/>
        <v>20.422935388610505</v>
      </c>
      <c r="R26" s="6">
        <f t="shared" si="26"/>
        <v>20.145312502784751</v>
      </c>
      <c r="S26" s="6">
        <f t="shared" si="27"/>
        <v>2.6645606090614393E-2</v>
      </c>
      <c r="T26" s="8">
        <f t="shared" si="21"/>
        <v>2.1017442264463742E-3</v>
      </c>
      <c r="U26" s="6">
        <f t="shared" si="22"/>
        <v>29.876407131340031</v>
      </c>
      <c r="V26" s="6">
        <f t="shared" si="28"/>
        <v>31.385165497478642</v>
      </c>
      <c r="W26" s="6">
        <f t="shared" si="29"/>
        <v>-3.1777029038657645E-3</v>
      </c>
      <c r="X26" s="6">
        <f t="shared" si="30"/>
        <v>53.141994749203093</v>
      </c>
      <c r="Y26" s="6">
        <f t="shared" si="31"/>
        <v>0.19617109214304662</v>
      </c>
    </row>
    <row r="27" spans="1:25" x14ac:dyDescent="0.25">
      <c r="A27" s="39"/>
      <c r="B27">
        <v>12</v>
      </c>
      <c r="C27">
        <v>1981</v>
      </c>
      <c r="D27" s="33">
        <f t="shared" si="13"/>
        <v>0.38250071412986125</v>
      </c>
      <c r="E27" s="33">
        <f t="shared" si="13"/>
        <v>0.83410722855397035</v>
      </c>
      <c r="F27" s="33">
        <f t="shared" si="14"/>
        <v>3.5208483809048738</v>
      </c>
      <c r="G27" s="12">
        <f t="shared" si="15"/>
        <v>0.25</v>
      </c>
      <c r="H27" s="12">
        <f t="shared" si="16"/>
        <v>0.111</v>
      </c>
      <c r="I27" s="12">
        <f t="shared" si="17"/>
        <v>2.1000000000000001E-2</v>
      </c>
      <c r="J27" s="12">
        <f t="shared" si="6"/>
        <v>2.6577375492430506</v>
      </c>
      <c r="K27" s="6">
        <f t="shared" si="7"/>
        <v>2.1558750774520457</v>
      </c>
      <c r="L27" s="7">
        <f t="shared" si="18"/>
        <v>1.4202559274223758</v>
      </c>
      <c r="M27" s="6">
        <f t="shared" si="23"/>
        <v>1.5179483048275291</v>
      </c>
      <c r="N27" s="6">
        <f t="shared" si="24"/>
        <v>1.5179483048275291</v>
      </c>
      <c r="O27" s="6">
        <f t="shared" si="25"/>
        <v>-9.356844411217069E-2</v>
      </c>
      <c r="P27" s="7">
        <f t="shared" si="19"/>
        <v>8.7737817910262597E-2</v>
      </c>
      <c r="Q27" s="6">
        <f t="shared" si="20"/>
        <v>19.237131834429036</v>
      </c>
      <c r="R27" s="6">
        <f t="shared" si="26"/>
        <v>20.065630712674938</v>
      </c>
      <c r="S27" s="6">
        <f t="shared" si="27"/>
        <v>-7.9681790109813022E-2</v>
      </c>
      <c r="T27" s="8">
        <f t="shared" si="21"/>
        <v>2.1057076298463023E-3</v>
      </c>
      <c r="U27" s="6">
        <f t="shared" si="22"/>
        <v>28.141712823768902</v>
      </c>
      <c r="V27" s="6">
        <f t="shared" si="28"/>
        <v>31.378335734436565</v>
      </c>
      <c r="W27" s="6">
        <f t="shared" si="29"/>
        <v>-6.8297630420772748E-3</v>
      </c>
      <c r="X27" s="6">
        <f t="shared" si="30"/>
        <v>52.961914751939034</v>
      </c>
      <c r="Y27" s="6">
        <f t="shared" si="31"/>
        <v>-0.18007999726405899</v>
      </c>
    </row>
    <row r="28" spans="1:25" x14ac:dyDescent="0.25">
      <c r="A28" s="39"/>
      <c r="B28">
        <v>13</v>
      </c>
      <c r="C28">
        <v>1982</v>
      </c>
      <c r="D28" s="33">
        <f t="shared" si="13"/>
        <v>0.39049976165796108</v>
      </c>
      <c r="E28" s="33">
        <f t="shared" si="13"/>
        <v>0.67031831739001602</v>
      </c>
      <c r="F28" s="33">
        <f t="shared" si="14"/>
        <v>2.7709953478461591</v>
      </c>
      <c r="G28" s="12">
        <f t="shared" si="15"/>
        <v>0.25</v>
      </c>
      <c r="H28" s="12">
        <f t="shared" si="16"/>
        <v>0.111</v>
      </c>
      <c r="I28" s="12">
        <f t="shared" si="17"/>
        <v>2.1000000000000001E-2</v>
      </c>
      <c r="J28" s="12">
        <f t="shared" si="6"/>
        <v>2.0917056311455866</v>
      </c>
      <c r="K28" s="6">
        <f t="shared" si="7"/>
        <v>1.696727369050119</v>
      </c>
      <c r="L28" s="7">
        <f t="shared" si="18"/>
        <v>1.1652371857933743</v>
      </c>
      <c r="M28" s="6">
        <f t="shared" si="23"/>
        <v>1.456121886373605</v>
      </c>
      <c r="N28" s="6">
        <f t="shared" si="24"/>
        <v>1.456121886373605</v>
      </c>
      <c r="O28" s="6">
        <f t="shared" si="25"/>
        <v>-6.1826418453924115E-2</v>
      </c>
      <c r="P28" s="7">
        <f t="shared" si="19"/>
        <v>7.1983764373335868E-2</v>
      </c>
      <c r="Q28" s="6">
        <f t="shared" si="20"/>
        <v>18.453598588358542</v>
      </c>
      <c r="R28" s="6">
        <f t="shared" si="26"/>
        <v>19.949590572075898</v>
      </c>
      <c r="S28" s="6">
        <f t="shared" si="27"/>
        <v>-0.11604014059903989</v>
      </c>
      <c r="T28" s="8">
        <f t="shared" si="21"/>
        <v>1.7276103449600606E-3</v>
      </c>
      <c r="U28" s="6">
        <f t="shared" si="22"/>
        <v>26.995493741393634</v>
      </c>
      <c r="V28" s="6">
        <f t="shared" si="28"/>
        <v>31.370763891269057</v>
      </c>
      <c r="W28" s="6">
        <f t="shared" si="29"/>
        <v>-7.5718431675078079E-3</v>
      </c>
      <c r="X28" s="6">
        <f t="shared" si="30"/>
        <v>52.776476349718564</v>
      </c>
      <c r="Y28" s="6">
        <f t="shared" si="31"/>
        <v>-0.18543840222046981</v>
      </c>
    </row>
    <row r="29" spans="1:25" x14ac:dyDescent="0.25">
      <c r="A29" s="39"/>
      <c r="B29">
        <v>14</v>
      </c>
      <c r="C29">
        <v>1983</v>
      </c>
      <c r="D29" s="33">
        <f t="shared" si="13"/>
        <v>0.36397871851597374</v>
      </c>
      <c r="E29" s="33">
        <f t="shared" si="13"/>
        <v>0.94408395086884811</v>
      </c>
      <c r="F29" s="33">
        <f t="shared" si="14"/>
        <v>3.5569917460954881</v>
      </c>
      <c r="G29" s="12">
        <f t="shared" si="15"/>
        <v>0.25</v>
      </c>
      <c r="H29" s="12">
        <f t="shared" si="16"/>
        <v>0.111</v>
      </c>
      <c r="I29" s="12">
        <f t="shared" si="17"/>
        <v>2.1000000000000001E-2</v>
      </c>
      <c r="J29" s="12">
        <f t="shared" si="6"/>
        <v>2.6850206266240799</v>
      </c>
      <c r="K29" s="6">
        <f t="shared" si="7"/>
        <v>2.178006271925597</v>
      </c>
      <c r="L29" s="7">
        <f t="shared" si="18"/>
        <v>1.529674692762973</v>
      </c>
      <c r="M29" s="6">
        <f t="shared" si="23"/>
        <v>1.4238362458566769</v>
      </c>
      <c r="N29" s="6">
        <f t="shared" si="24"/>
        <v>1.4238362458566769</v>
      </c>
      <c r="O29" s="6">
        <f t="shared" si="25"/>
        <v>-3.228564051692806E-2</v>
      </c>
      <c r="P29" s="7">
        <f t="shared" si="19"/>
        <v>9.4497278317403746E-2</v>
      </c>
      <c r="Q29" s="6">
        <f t="shared" si="20"/>
        <v>18.044438987199594</v>
      </c>
      <c r="R29" s="6">
        <f t="shared" si="26"/>
        <v>19.769558932523001</v>
      </c>
      <c r="S29" s="6">
        <f t="shared" si="27"/>
        <v>-0.18003163955289736</v>
      </c>
      <c r="T29" s="8">
        <f t="shared" si="21"/>
        <v>2.2679346796176895E-3</v>
      </c>
      <c r="U29" s="6">
        <f t="shared" si="22"/>
        <v>26.39694027230032</v>
      </c>
      <c r="V29" s="6">
        <f t="shared" si="28"/>
        <v>31.359483584193296</v>
      </c>
      <c r="W29" s="6">
        <f t="shared" si="29"/>
        <v>-1.1280307075761442E-2</v>
      </c>
      <c r="X29" s="6">
        <f t="shared" si="30"/>
        <v>52.552878762572973</v>
      </c>
      <c r="Y29" s="6">
        <f t="shared" si="31"/>
        <v>-0.22359758714559064</v>
      </c>
    </row>
    <row r="30" spans="1:25" x14ac:dyDescent="0.25">
      <c r="A30" s="39"/>
      <c r="B30">
        <v>15</v>
      </c>
      <c r="C30">
        <v>1984</v>
      </c>
      <c r="D30" s="33">
        <f t="shared" si="13"/>
        <v>0.33755147457094092</v>
      </c>
      <c r="E30" s="33">
        <f t="shared" si="13"/>
        <v>0.79423011234387952</v>
      </c>
      <c r="F30" s="33">
        <f t="shared" si="14"/>
        <v>3.2503038136799738</v>
      </c>
      <c r="G30" s="12">
        <f t="shared" si="15"/>
        <v>0.25</v>
      </c>
      <c r="H30" s="12">
        <f t="shared" si="16"/>
        <v>0.111</v>
      </c>
      <c r="I30" s="12">
        <f t="shared" si="17"/>
        <v>2.1000000000000001E-2</v>
      </c>
      <c r="J30" s="12">
        <f t="shared" si="6"/>
        <v>2.4535150502121401</v>
      </c>
      <c r="K30" s="6">
        <f t="shared" si="7"/>
        <v>1.9902160581703601</v>
      </c>
      <c r="L30" s="7">
        <f t="shared" si="18"/>
        <v>1.1934351739528806</v>
      </c>
      <c r="M30" s="6">
        <f t="shared" si="23"/>
        <v>1.6676365014267112</v>
      </c>
      <c r="N30" s="6">
        <f t="shared" si="24"/>
        <v>1.6676365014267112</v>
      </c>
      <c r="O30" s="6">
        <f t="shared" si="25"/>
        <v>0.24380025557003426</v>
      </c>
      <c r="P30" s="7">
        <f t="shared" si="19"/>
        <v>7.3725725031838163E-2</v>
      </c>
      <c r="Q30" s="6">
        <f t="shared" si="20"/>
        <v>21.134147406618489</v>
      </c>
      <c r="R30" s="6">
        <f t="shared" si="26"/>
        <v>19.87016420714578</v>
      </c>
      <c r="S30" s="6">
        <f t="shared" si="27"/>
        <v>0.10060527462277946</v>
      </c>
      <c r="T30" s="8">
        <f t="shared" si="21"/>
        <v>1.769417400764116E-3</v>
      </c>
      <c r="U30" s="6">
        <f t="shared" si="22"/>
        <v>30.916828569413923</v>
      </c>
      <c r="V30" s="6">
        <f t="shared" si="28"/>
        <v>31.358700342707611</v>
      </c>
      <c r="W30" s="6">
        <f t="shared" si="29"/>
        <v>-7.8324148568498231E-4</v>
      </c>
      <c r="X30" s="6">
        <f t="shared" si="30"/>
        <v>52.896501051280097</v>
      </c>
      <c r="Y30" s="6">
        <f t="shared" si="31"/>
        <v>0.34362228870712386</v>
      </c>
    </row>
    <row r="31" spans="1:25" x14ac:dyDescent="0.25">
      <c r="A31" s="39"/>
      <c r="B31">
        <v>16</v>
      </c>
      <c r="C31">
        <v>1985</v>
      </c>
      <c r="D31" s="33">
        <f t="shared" si="13"/>
        <v>0.35201104561220237</v>
      </c>
      <c r="E31" s="33">
        <f t="shared" si="13"/>
        <v>0.80599263129823684</v>
      </c>
      <c r="F31" s="33">
        <f t="shared" si="14"/>
        <v>3.4444649330749684</v>
      </c>
      <c r="G31" s="12">
        <f t="shared" si="15"/>
        <v>0.25</v>
      </c>
      <c r="H31" s="12">
        <f t="shared" si="16"/>
        <v>0.111</v>
      </c>
      <c r="I31" s="12">
        <f t="shared" si="17"/>
        <v>2.1000000000000001E-2</v>
      </c>
      <c r="J31" s="12">
        <f t="shared" si="6"/>
        <v>2.6000789580525905</v>
      </c>
      <c r="K31" s="6">
        <f t="shared" si="7"/>
        <v>2.1091041990468731</v>
      </c>
      <c r="L31" s="7">
        <f t="shared" si="18"/>
        <v>1.2629897844583056</v>
      </c>
      <c r="M31" s="6">
        <f t="shared" si="23"/>
        <v>1.6699297373584576</v>
      </c>
      <c r="N31" s="6">
        <f t="shared" si="24"/>
        <v>1.6699297373584576</v>
      </c>
      <c r="O31" s="6">
        <f t="shared" si="25"/>
        <v>2.2932359317464623E-3</v>
      </c>
      <c r="P31" s="7">
        <f t="shared" si="19"/>
        <v>7.8022534947231229E-2</v>
      </c>
      <c r="Q31" s="6">
        <f t="shared" si="20"/>
        <v>21.163209846891416</v>
      </c>
      <c r="R31" s="6">
        <f t="shared" si="26"/>
        <v>19.971050905761199</v>
      </c>
      <c r="S31" s="6">
        <f t="shared" si="27"/>
        <v>0.10088669861541888</v>
      </c>
      <c r="T31" s="8">
        <f t="shared" si="21"/>
        <v>1.8725408387335494E-3</v>
      </c>
      <c r="U31" s="6">
        <f t="shared" si="22"/>
        <v>30.959343579195945</v>
      </c>
      <c r="V31" s="6">
        <f t="shared" si="28"/>
        <v>31.357952530858711</v>
      </c>
      <c r="W31" s="6">
        <f t="shared" si="29"/>
        <v>-7.4781184889971541E-4</v>
      </c>
      <c r="X31" s="6">
        <f t="shared" si="30"/>
        <v>52.998933173978372</v>
      </c>
      <c r="Y31" s="6">
        <f t="shared" si="31"/>
        <v>0.10243212269827495</v>
      </c>
    </row>
    <row r="32" spans="1:25" x14ac:dyDescent="0.25">
      <c r="A32" s="39"/>
      <c r="B32">
        <v>17</v>
      </c>
      <c r="C32">
        <v>1986</v>
      </c>
      <c r="D32" s="33">
        <f t="shared" si="13"/>
        <v>0.34066433978912042</v>
      </c>
      <c r="E32" s="33">
        <f t="shared" si="13"/>
        <v>0.8269058070040487</v>
      </c>
      <c r="F32" s="33">
        <f t="shared" si="14"/>
        <v>3.525921226887863</v>
      </c>
      <c r="G32" s="12">
        <f t="shared" si="15"/>
        <v>0.25</v>
      </c>
      <c r="H32" s="12">
        <f t="shared" si="16"/>
        <v>0.111</v>
      </c>
      <c r="I32" s="12">
        <f t="shared" si="17"/>
        <v>2.1000000000000001E-2</v>
      </c>
      <c r="J32" s="12">
        <f t="shared" si="6"/>
        <v>2.6615668232679242</v>
      </c>
      <c r="K32" s="6">
        <f t="shared" si="7"/>
        <v>2.1589812669391573</v>
      </c>
      <c r="L32" s="7">
        <f t="shared" si="18"/>
        <v>1.2539932296719343</v>
      </c>
      <c r="M32" s="6">
        <f t="shared" si="23"/>
        <v>1.7216849468190376</v>
      </c>
      <c r="N32" s="6">
        <f t="shared" si="24"/>
        <v>1.7216849468190376</v>
      </c>
      <c r="O32" s="6">
        <f t="shared" si="25"/>
        <v>5.1755209460579987E-2</v>
      </c>
      <c r="P32" s="7">
        <f t="shared" si="19"/>
        <v>7.7466763222976617E-2</v>
      </c>
      <c r="Q32" s="6">
        <f t="shared" si="20"/>
        <v>21.819109513793968</v>
      </c>
      <c r="R32" s="6">
        <f t="shared" si="26"/>
        <v>20.114214024371858</v>
      </c>
      <c r="S32" s="6">
        <f t="shared" si="27"/>
        <v>0.14316311861065856</v>
      </c>
      <c r="T32" s="8">
        <f t="shared" si="21"/>
        <v>1.8592023173514391E-3</v>
      </c>
      <c r="U32" s="6">
        <f t="shared" si="22"/>
        <v>31.918849405014651</v>
      </c>
      <c r="V32" s="6">
        <f t="shared" si="28"/>
        <v>31.358995351626938</v>
      </c>
      <c r="W32" s="6">
        <f t="shared" si="29"/>
        <v>1.0428207682267043E-3</v>
      </c>
      <c r="X32" s="6">
        <f t="shared" si="30"/>
        <v>53.194894322817831</v>
      </c>
      <c r="Y32" s="6">
        <f t="shared" si="31"/>
        <v>0.19596114883945859</v>
      </c>
    </row>
    <row r="33" spans="1:25" x14ac:dyDescent="0.25">
      <c r="A33" s="39"/>
      <c r="B33">
        <v>18</v>
      </c>
      <c r="C33">
        <v>1987</v>
      </c>
      <c r="D33" s="33">
        <f t="shared" si="13"/>
        <v>0.34877419089207889</v>
      </c>
      <c r="E33" s="33">
        <f t="shared" si="13"/>
        <v>0.81391468913253662</v>
      </c>
      <c r="F33" s="33">
        <f t="shared" si="14"/>
        <v>3.4837228787476646</v>
      </c>
      <c r="G33" s="12">
        <f t="shared" si="15"/>
        <v>0.25</v>
      </c>
      <c r="H33" s="12">
        <f t="shared" si="16"/>
        <v>0.111</v>
      </c>
      <c r="I33" s="12">
        <f t="shared" si="17"/>
        <v>2.1000000000000001E-2</v>
      </c>
      <c r="J33" s="12">
        <f t="shared" si="6"/>
        <v>2.6297130987575228</v>
      </c>
      <c r="K33" s="6">
        <f t="shared" si="7"/>
        <v>2.1331425038846352</v>
      </c>
      <c r="L33" s="7">
        <f t="shared" si="18"/>
        <v>1.263675896033392</v>
      </c>
      <c r="M33" s="6">
        <f t="shared" si="23"/>
        <v>1.6880455744866625</v>
      </c>
      <c r="N33" s="6">
        <f t="shared" si="24"/>
        <v>1.6880455744866625</v>
      </c>
      <c r="O33" s="6">
        <f t="shared" si="25"/>
        <v>-3.3639372332375128E-2</v>
      </c>
      <c r="P33" s="7">
        <f t="shared" si="19"/>
        <v>7.8064920218279057E-2</v>
      </c>
      <c r="Q33" s="6">
        <f t="shared" si="20"/>
        <v>21.392793915082667</v>
      </c>
      <c r="R33" s="6">
        <f t="shared" si="26"/>
        <v>20.214026261532894</v>
      </c>
      <c r="S33" s="6">
        <f t="shared" si="27"/>
        <v>9.9812237161035711E-2</v>
      </c>
      <c r="T33" s="8">
        <f t="shared" si="21"/>
        <v>1.8735580852386974E-3</v>
      </c>
      <c r="U33" s="6">
        <f t="shared" si="22"/>
        <v>31.295198683353807</v>
      </c>
      <c r="V33" s="6">
        <f t="shared" si="28"/>
        <v>31.358875824863283</v>
      </c>
      <c r="W33" s="6">
        <f t="shared" si="29"/>
        <v>-1.1952676365467596E-4</v>
      </c>
      <c r="X33" s="6">
        <f t="shared" si="30"/>
        <v>53.260947660882834</v>
      </c>
      <c r="Y33" s="6">
        <f t="shared" si="31"/>
        <v>6.6053338065003686E-2</v>
      </c>
    </row>
    <row r="34" spans="1:25" x14ac:dyDescent="0.25">
      <c r="A34" s="39"/>
      <c r="B34">
        <v>19</v>
      </c>
      <c r="C34">
        <v>1988</v>
      </c>
      <c r="D34" s="33">
        <f t="shared" si="13"/>
        <v>0.38027227209787356</v>
      </c>
      <c r="E34" s="33">
        <f t="shared" si="13"/>
        <v>0.80527050695943814</v>
      </c>
      <c r="F34" s="33">
        <f t="shared" si="14"/>
        <v>3.4626583086007328</v>
      </c>
      <c r="G34" s="12">
        <f t="shared" si="15"/>
        <v>0.25</v>
      </c>
      <c r="H34" s="12">
        <f t="shared" si="16"/>
        <v>0.111</v>
      </c>
      <c r="I34" s="12">
        <f t="shared" si="17"/>
        <v>2.1000000000000001E-2</v>
      </c>
      <c r="J34" s="12">
        <f t="shared" si="6"/>
        <v>2.6138123575208962</v>
      </c>
      <c r="K34" s="6">
        <f t="shared" si="7"/>
        <v>2.1202443109254316</v>
      </c>
      <c r="L34" s="7">
        <f t="shared" si="18"/>
        <v>1.3631665736860166</v>
      </c>
      <c r="M34" s="6">
        <f t="shared" si="23"/>
        <v>1.5553816766444537</v>
      </c>
      <c r="N34" s="6">
        <f t="shared" si="24"/>
        <v>1.5553816766444537</v>
      </c>
      <c r="O34" s="6">
        <f t="shared" si="25"/>
        <v>-0.13266389784220878</v>
      </c>
      <c r="P34" s="7">
        <f t="shared" si="19"/>
        <v>8.4211062467089814E-2</v>
      </c>
      <c r="Q34" s="6">
        <f t="shared" si="20"/>
        <v>19.711529220927122</v>
      </c>
      <c r="R34" s="6">
        <f t="shared" si="26"/>
        <v>20.171710451856914</v>
      </c>
      <c r="S34" s="6">
        <f t="shared" si="27"/>
        <v>-4.2315809675979921E-2</v>
      </c>
      <c r="T34" s="8">
        <f t="shared" si="21"/>
        <v>2.0210654992101557E-3</v>
      </c>
      <c r="U34" s="6">
        <f t="shared" si="22"/>
        <v>28.835701674605914</v>
      </c>
      <c r="V34" s="6">
        <f t="shared" si="28"/>
        <v>31.3537763246397</v>
      </c>
      <c r="W34" s="6">
        <f t="shared" si="29"/>
        <v>-5.0995002235829645E-3</v>
      </c>
      <c r="X34" s="6">
        <f t="shared" si="30"/>
        <v>53.080868453141065</v>
      </c>
      <c r="Y34" s="6">
        <f t="shared" si="31"/>
        <v>-0.18007920774176966</v>
      </c>
    </row>
    <row r="35" spans="1:25" x14ac:dyDescent="0.25">
      <c r="A35" s="39"/>
      <c r="B35">
        <v>20</v>
      </c>
      <c r="C35">
        <v>1989</v>
      </c>
      <c r="D35" s="33">
        <f t="shared" si="13"/>
        <v>0.36371342363851095</v>
      </c>
      <c r="E35" s="33">
        <f t="shared" si="13"/>
        <v>0.84995448856013822</v>
      </c>
      <c r="F35" s="33">
        <f t="shared" si="14"/>
        <v>3.590422047081308</v>
      </c>
      <c r="G35" s="12">
        <f t="shared" si="15"/>
        <v>0.25</v>
      </c>
      <c r="H35" s="12">
        <f t="shared" si="16"/>
        <v>0.111</v>
      </c>
      <c r="I35" s="12">
        <f t="shared" si="17"/>
        <v>2.1000000000000001E-2</v>
      </c>
      <c r="J35" s="12">
        <f t="shared" si="6"/>
        <v>2.7102557281110902</v>
      </c>
      <c r="K35" s="6">
        <f t="shared" si="7"/>
        <v>2.1984762112498588</v>
      </c>
      <c r="L35" s="7">
        <f t="shared" si="18"/>
        <v>1.3761553945480345</v>
      </c>
      <c r="M35" s="6">
        <f t="shared" si="23"/>
        <v>1.5975493901049569</v>
      </c>
      <c r="N35" s="6">
        <f t="shared" si="24"/>
        <v>1.5975493901049569</v>
      </c>
      <c r="O35" s="6">
        <f t="shared" si="25"/>
        <v>4.2167713460503187E-2</v>
      </c>
      <c r="P35" s="7">
        <f t="shared" si="19"/>
        <v>8.5013460667060059E-2</v>
      </c>
      <c r="Q35" s="6">
        <f t="shared" si="20"/>
        <v>20.245925458543585</v>
      </c>
      <c r="R35" s="6">
        <f t="shared" si="26"/>
        <v>20.178019726408778</v>
      </c>
      <c r="S35" s="6">
        <f t="shared" si="27"/>
        <v>6.3092745518638083E-3</v>
      </c>
      <c r="T35" s="8">
        <f t="shared" si="21"/>
        <v>2.0403230560094411E-3</v>
      </c>
      <c r="U35" s="6">
        <f t="shared" si="22"/>
        <v>29.617461948566817</v>
      </c>
      <c r="V35" s="6">
        <f t="shared" si="28"/>
        <v>31.350233682385717</v>
      </c>
      <c r="W35" s="6">
        <f t="shared" si="29"/>
        <v>-3.5426422539828195E-3</v>
      </c>
      <c r="X35" s="6">
        <f t="shared" si="30"/>
        <v>53.12580279889945</v>
      </c>
      <c r="Y35" s="6">
        <f t="shared" si="31"/>
        <v>4.4934345758385064E-2</v>
      </c>
    </row>
    <row r="36" spans="1:25" x14ac:dyDescent="0.25">
      <c r="A36" s="39"/>
      <c r="B36">
        <v>21</v>
      </c>
      <c r="C36">
        <v>1990</v>
      </c>
      <c r="D36" s="33">
        <f t="shared" ref="D36:E55" si="32">INDEX(AnnFac_matrix,MATCH($C36,AnnFac_rows,0),MATCH(D$3,AnnFac_columns,0))</f>
        <v>0.37757280951754768</v>
      </c>
      <c r="E36" s="33">
        <f t="shared" si="32"/>
        <v>0.73288064897292937</v>
      </c>
      <c r="F36" s="33">
        <f t="shared" si="14"/>
        <v>3.1979664617102674</v>
      </c>
      <c r="G36" s="12">
        <f t="shared" si="15"/>
        <v>0.25</v>
      </c>
      <c r="H36" s="12">
        <f t="shared" si="16"/>
        <v>0.111</v>
      </c>
      <c r="I36" s="12">
        <f t="shared" si="17"/>
        <v>2.1000000000000001E-2</v>
      </c>
      <c r="J36" s="12">
        <f t="shared" si="6"/>
        <v>2.4140078262395792</v>
      </c>
      <c r="K36" s="6">
        <f t="shared" si="7"/>
        <v>1.9581690114008183</v>
      </c>
      <c r="L36" s="7">
        <f t="shared" si="18"/>
        <v>1.2318177036945643</v>
      </c>
      <c r="M36" s="6">
        <f t="shared" si="23"/>
        <v>1.5896581170474529</v>
      </c>
      <c r="N36" s="6">
        <f t="shared" si="24"/>
        <v>1.5896581170474529</v>
      </c>
      <c r="O36" s="6">
        <f t="shared" si="25"/>
        <v>-7.8912730575040335E-3</v>
      </c>
      <c r="P36" s="7">
        <f t="shared" si="19"/>
        <v>7.6096846560281955E-2</v>
      </c>
      <c r="Q36" s="6">
        <f t="shared" si="20"/>
        <v>20.14591845589014</v>
      </c>
      <c r="R36" s="6">
        <f t="shared" si="26"/>
        <v>20.17557692095173</v>
      </c>
      <c r="S36" s="6">
        <f t="shared" si="27"/>
        <v>-2.4428054570471147E-3</v>
      </c>
      <c r="T36" s="8">
        <f t="shared" si="21"/>
        <v>1.8263243174467673E-3</v>
      </c>
      <c r="U36" s="6">
        <f t="shared" si="22"/>
        <v>29.471163198146943</v>
      </c>
      <c r="V36" s="6">
        <f t="shared" si="28"/>
        <v>31.346801890266157</v>
      </c>
      <c r="W36" s="6">
        <f t="shared" si="29"/>
        <v>-3.4317921195601286E-3</v>
      </c>
      <c r="X36" s="6">
        <f t="shared" si="30"/>
        <v>53.11203692826534</v>
      </c>
      <c r="Y36" s="6">
        <f t="shared" si="31"/>
        <v>-1.3765870634109945E-2</v>
      </c>
    </row>
    <row r="37" spans="1:25" x14ac:dyDescent="0.25">
      <c r="A37" s="39"/>
      <c r="B37">
        <v>22</v>
      </c>
      <c r="C37">
        <v>1991</v>
      </c>
      <c r="D37" s="33">
        <f t="shared" si="32"/>
        <v>0.37145522439405321</v>
      </c>
      <c r="E37" s="33">
        <f t="shared" si="32"/>
        <v>0.76695351621087116</v>
      </c>
      <c r="F37" s="33">
        <f t="shared" si="14"/>
        <v>3.2756024291905348</v>
      </c>
      <c r="G37" s="12">
        <f t="shared" si="15"/>
        <v>0.25</v>
      </c>
      <c r="H37" s="12">
        <f t="shared" si="16"/>
        <v>0.111</v>
      </c>
      <c r="I37" s="12">
        <f t="shared" si="17"/>
        <v>2.1000000000000001E-2</v>
      </c>
      <c r="J37" s="12">
        <f t="shared" si="6"/>
        <v>2.4726118908346839</v>
      </c>
      <c r="K37" s="6">
        <f t="shared" si="7"/>
        <v>2.0057068287951503</v>
      </c>
      <c r="L37" s="7">
        <f t="shared" si="18"/>
        <v>1.2682007014557817</v>
      </c>
      <c r="M37" s="6">
        <f t="shared" si="23"/>
        <v>1.5815373911185959</v>
      </c>
      <c r="N37" s="6">
        <f t="shared" si="24"/>
        <v>1.5815373911185959</v>
      </c>
      <c r="O37" s="6">
        <f t="shared" si="25"/>
        <v>-8.1207259288569311E-3</v>
      </c>
      <c r="P37" s="7">
        <f t="shared" si="19"/>
        <v>7.834444487757726E-2</v>
      </c>
      <c r="Q37" s="6">
        <f t="shared" si="20"/>
        <v>20.04300357085231</v>
      </c>
      <c r="R37" s="6">
        <f t="shared" si="26"/>
        <v>20.165190535432629</v>
      </c>
      <c r="S37" s="6">
        <f t="shared" si="27"/>
        <v>-1.0386385519101538E-2</v>
      </c>
      <c r="T37" s="8">
        <f t="shared" si="21"/>
        <v>1.8802666770618539E-3</v>
      </c>
      <c r="U37" s="6">
        <f t="shared" si="22"/>
        <v>29.320610550020771</v>
      </c>
      <c r="V37" s="6">
        <f t="shared" si="28"/>
        <v>31.342992110207742</v>
      </c>
      <c r="W37" s="6">
        <f t="shared" si="29"/>
        <v>-3.8097800584147024E-3</v>
      </c>
      <c r="X37" s="6">
        <f t="shared" si="30"/>
        <v>53.089720036758962</v>
      </c>
      <c r="Y37" s="6">
        <f t="shared" si="31"/>
        <v>-2.2316891506378056E-2</v>
      </c>
    </row>
    <row r="38" spans="1:25" x14ac:dyDescent="0.25">
      <c r="A38" s="39"/>
      <c r="B38">
        <v>23</v>
      </c>
      <c r="C38">
        <v>1992</v>
      </c>
      <c r="D38" s="33">
        <f t="shared" si="32"/>
        <v>0.3329292244491231</v>
      </c>
      <c r="E38" s="33">
        <f t="shared" si="32"/>
        <v>1.0748803493998902</v>
      </c>
      <c r="F38" s="33">
        <f t="shared" si="14"/>
        <v>4.0092991849844273</v>
      </c>
      <c r="G38" s="12">
        <f t="shared" si="15"/>
        <v>0.25</v>
      </c>
      <c r="H38" s="12">
        <f t="shared" si="16"/>
        <v>0.111</v>
      </c>
      <c r="I38" s="12">
        <f t="shared" si="17"/>
        <v>2.1000000000000001E-2</v>
      </c>
      <c r="J38" s="12">
        <f t="shared" si="6"/>
        <v>3.0264481276368165</v>
      </c>
      <c r="K38" s="6">
        <f t="shared" si="7"/>
        <v>2.4549617750751587</v>
      </c>
      <c r="L38" s="7">
        <f t="shared" si="18"/>
        <v>1.5930320657150412</v>
      </c>
      <c r="M38" s="6">
        <f t="shared" si="23"/>
        <v>1.5410623727609876</v>
      </c>
      <c r="N38" s="6">
        <f t="shared" si="24"/>
        <v>1.5410623727609876</v>
      </c>
      <c r="O38" s="6">
        <f t="shared" si="25"/>
        <v>-4.0475018357608361E-2</v>
      </c>
      <c r="P38" s="7">
        <f t="shared" si="19"/>
        <v>9.8411247302859675E-2</v>
      </c>
      <c r="Q38" s="6">
        <f t="shared" si="20"/>
        <v>19.53005905115425</v>
      </c>
      <c r="R38" s="6">
        <f t="shared" si="26"/>
        <v>20.102686453863477</v>
      </c>
      <c r="S38" s="6">
        <f t="shared" si="27"/>
        <v>-6.2504081569151992E-2</v>
      </c>
      <c r="T38" s="8">
        <f t="shared" si="21"/>
        <v>2.361869935268632E-3</v>
      </c>
      <c r="U38" s="6">
        <f t="shared" si="22"/>
        <v>28.570231673787564</v>
      </c>
      <c r="V38" s="6">
        <f t="shared" si="28"/>
        <v>31.336443210695258</v>
      </c>
      <c r="W38" s="6">
        <f t="shared" si="29"/>
        <v>-6.5488995124844962E-3</v>
      </c>
      <c r="X38" s="6">
        <f t="shared" si="30"/>
        <v>52.980192037319725</v>
      </c>
      <c r="Y38" s="6">
        <f t="shared" si="31"/>
        <v>-0.10952799943923708</v>
      </c>
    </row>
    <row r="39" spans="1:25" x14ac:dyDescent="0.25">
      <c r="A39" s="39"/>
      <c r="B39">
        <v>24</v>
      </c>
      <c r="C39">
        <v>1993</v>
      </c>
      <c r="D39" s="33">
        <f t="shared" si="32"/>
        <v>0.36568209253763567</v>
      </c>
      <c r="E39" s="33">
        <f t="shared" si="32"/>
        <v>0.74764792627869947</v>
      </c>
      <c r="F39" s="33">
        <f t="shared" si="14"/>
        <v>3.5036069193549757</v>
      </c>
      <c r="G39" s="12">
        <f t="shared" si="15"/>
        <v>0.25</v>
      </c>
      <c r="H39" s="12">
        <f t="shared" si="16"/>
        <v>0.111</v>
      </c>
      <c r="I39" s="12">
        <f t="shared" si="17"/>
        <v>2.1000000000000001E-2</v>
      </c>
      <c r="J39" s="12">
        <f t="shared" si="6"/>
        <v>2.6447227088388132</v>
      </c>
      <c r="K39" s="6">
        <f t="shared" si="7"/>
        <v>2.1453178386183982</v>
      </c>
      <c r="L39" s="7">
        <f t="shared" si="18"/>
        <v>1.2170636786038136</v>
      </c>
      <c r="M39" s="6">
        <f t="shared" si="23"/>
        <v>1.7626997472140946</v>
      </c>
      <c r="N39" s="6">
        <f t="shared" si="24"/>
        <v>1.7626997472140946</v>
      </c>
      <c r="O39" s="6">
        <f t="shared" si="25"/>
        <v>0.22163737445310705</v>
      </c>
      <c r="P39" s="7">
        <f t="shared" si="19"/>
        <v>7.5185400994830176E-2</v>
      </c>
      <c r="Q39" s="6">
        <f t="shared" si="20"/>
        <v>22.338894752759764</v>
      </c>
      <c r="R39" s="6">
        <f t="shared" si="26"/>
        <v>20.27081667152396</v>
      </c>
      <c r="S39" s="6">
        <f t="shared" si="27"/>
        <v>0.16813021766048308</v>
      </c>
      <c r="T39" s="8">
        <f t="shared" si="21"/>
        <v>1.8044496238759239E-3</v>
      </c>
      <c r="U39" s="6">
        <f t="shared" si="22"/>
        <v>32.679235467287732</v>
      </c>
      <c r="V39" s="6">
        <f t="shared" si="28"/>
        <v>31.338866211677608</v>
      </c>
      <c r="W39" s="6">
        <f t="shared" si="29"/>
        <v>2.4230009823504872E-3</v>
      </c>
      <c r="X39" s="6">
        <f t="shared" si="30"/>
        <v>53.372382630415657</v>
      </c>
      <c r="Y39" s="6">
        <f t="shared" si="31"/>
        <v>0.39219059309593263</v>
      </c>
    </row>
    <row r="40" spans="1:25" x14ac:dyDescent="0.25">
      <c r="A40" s="39"/>
      <c r="B40">
        <v>25</v>
      </c>
      <c r="C40">
        <v>1994</v>
      </c>
      <c r="D40" s="33">
        <f t="shared" si="32"/>
        <v>0.35854425882530938</v>
      </c>
      <c r="E40" s="33">
        <f t="shared" si="32"/>
        <v>0.63219176435970326</v>
      </c>
      <c r="F40" s="33">
        <f t="shared" si="14"/>
        <v>3.0102886309804848</v>
      </c>
      <c r="G40" s="12">
        <f t="shared" si="15"/>
        <v>0.25</v>
      </c>
      <c r="H40" s="12">
        <f t="shared" si="16"/>
        <v>0.111</v>
      </c>
      <c r="I40" s="12">
        <f t="shared" si="17"/>
        <v>2.1000000000000001E-2</v>
      </c>
      <c r="J40" s="12">
        <f t="shared" si="6"/>
        <v>2.2723378751572691</v>
      </c>
      <c r="K40" s="6">
        <f t="shared" si="7"/>
        <v>1.8432506979468841</v>
      </c>
      <c r="L40" s="7">
        <f t="shared" si="18"/>
        <v>1.0090300076526302</v>
      </c>
      <c r="M40" s="6">
        <f t="shared" si="23"/>
        <v>1.8267550855449324</v>
      </c>
      <c r="N40" s="6">
        <f t="shared" si="24"/>
        <v>1.8267550855449324</v>
      </c>
      <c r="O40" s="6">
        <f t="shared" si="25"/>
        <v>6.4055338330837763E-2</v>
      </c>
      <c r="P40" s="7">
        <f t="shared" si="19"/>
        <v>6.2333900086648977E-2</v>
      </c>
      <c r="Q40" s="6">
        <f t="shared" si="20"/>
        <v>23.150675354411597</v>
      </c>
      <c r="R40" s="6">
        <f t="shared" si="26"/>
        <v>20.450329494926745</v>
      </c>
      <c r="S40" s="6">
        <f t="shared" si="27"/>
        <v>0.17951282340278496</v>
      </c>
      <c r="T40" s="8">
        <f t="shared" si="21"/>
        <v>1.4960136020795752E-3</v>
      </c>
      <c r="U40" s="6">
        <f t="shared" si="22"/>
        <v>33.866777184224262</v>
      </c>
      <c r="V40" s="6">
        <f t="shared" si="28"/>
        <v>31.342648000877386</v>
      </c>
      <c r="W40" s="6">
        <f t="shared" si="29"/>
        <v>3.7817891997775632E-3</v>
      </c>
      <c r="X40" s="6">
        <f t="shared" si="30"/>
        <v>53.619732581349062</v>
      </c>
      <c r="Y40" s="6">
        <f t="shared" si="31"/>
        <v>0.24734995093340473</v>
      </c>
    </row>
    <row r="41" spans="1:25" x14ac:dyDescent="0.25">
      <c r="A41" s="39"/>
      <c r="B41">
        <v>26</v>
      </c>
      <c r="C41">
        <v>1995</v>
      </c>
      <c r="D41" s="33">
        <f t="shared" si="32"/>
        <v>0.35268719790352204</v>
      </c>
      <c r="E41" s="33">
        <f t="shared" si="32"/>
        <v>0.77730665616556338</v>
      </c>
      <c r="F41" s="33">
        <f t="shared" si="14"/>
        <v>3.3652273620925768</v>
      </c>
      <c r="G41" s="12">
        <f t="shared" si="15"/>
        <v>0.25</v>
      </c>
      <c r="H41" s="12">
        <f t="shared" si="16"/>
        <v>0.111</v>
      </c>
      <c r="I41" s="12">
        <f t="shared" si="17"/>
        <v>2.1000000000000001E-2</v>
      </c>
      <c r="J41" s="12">
        <f t="shared" si="6"/>
        <v>2.5402659116138824</v>
      </c>
      <c r="K41" s="6">
        <f t="shared" si="7"/>
        <v>2.0605856927103772</v>
      </c>
      <c r="L41" s="7">
        <f t="shared" si="18"/>
        <v>1.220378527104178</v>
      </c>
      <c r="M41" s="6">
        <f t="shared" si="23"/>
        <v>1.6884807844004899</v>
      </c>
      <c r="N41" s="6">
        <f t="shared" si="24"/>
        <v>1.6884807844004899</v>
      </c>
      <c r="O41" s="6">
        <f t="shared" si="25"/>
        <v>-0.1382743011444425</v>
      </c>
      <c r="P41" s="7">
        <f t="shared" si="19"/>
        <v>7.5390179280566988E-2</v>
      </c>
      <c r="Q41" s="6">
        <f t="shared" si="20"/>
        <v>21.398309379911954</v>
      </c>
      <c r="R41" s="6">
        <f t="shared" si="26"/>
        <v>20.52179786841015</v>
      </c>
      <c r="S41" s="6">
        <f t="shared" si="27"/>
        <v>7.1468373483405401E-2</v>
      </c>
      <c r="T41" s="8">
        <f t="shared" si="21"/>
        <v>1.8093643027336074E-3</v>
      </c>
      <c r="U41" s="6">
        <f t="shared" si="22"/>
        <v>31.303267174470438</v>
      </c>
      <c r="V41" s="6">
        <f t="shared" si="28"/>
        <v>31.342576746615872</v>
      </c>
      <c r="W41" s="6">
        <f t="shared" si="29"/>
        <v>-7.1254261513331585E-5</v>
      </c>
      <c r="X41" s="6">
        <f t="shared" si="30"/>
        <v>53.552855399426512</v>
      </c>
      <c r="Y41" s="6">
        <f t="shared" si="31"/>
        <v>-6.6877181922549767E-2</v>
      </c>
    </row>
    <row r="42" spans="1:25" x14ac:dyDescent="0.25">
      <c r="A42" s="39"/>
      <c r="B42">
        <v>27</v>
      </c>
      <c r="C42">
        <v>1996</v>
      </c>
      <c r="D42" s="33">
        <f t="shared" si="32"/>
        <v>0.34478482020430995</v>
      </c>
      <c r="E42" s="33">
        <f t="shared" si="32"/>
        <v>0.79300659652432715</v>
      </c>
      <c r="F42" s="33">
        <f t="shared" si="14"/>
        <v>3.8153082295044891</v>
      </c>
      <c r="G42" s="12">
        <f t="shared" si="15"/>
        <v>0.25</v>
      </c>
      <c r="H42" s="12">
        <f t="shared" si="16"/>
        <v>0.111</v>
      </c>
      <c r="I42" s="12">
        <f t="shared" si="17"/>
        <v>2.1000000000000001E-2</v>
      </c>
      <c r="J42" s="12">
        <f t="shared" si="6"/>
        <v>2.880012669243103</v>
      </c>
      <c r="K42" s="6">
        <f t="shared" si="7"/>
        <v>2.3361778284449932</v>
      </c>
      <c r="L42" s="7">
        <f t="shared" si="18"/>
        <v>1.2171312472704554</v>
      </c>
      <c r="M42" s="6">
        <f t="shared" si="23"/>
        <v>1.9194132380415976</v>
      </c>
      <c r="N42" s="6">
        <f t="shared" si="24"/>
        <v>1.9194132380415976</v>
      </c>
      <c r="O42" s="6">
        <f t="shared" si="25"/>
        <v>0.2309324536411077</v>
      </c>
      <c r="P42" s="7">
        <f t="shared" si="19"/>
        <v>7.5189575120954769E-2</v>
      </c>
      <c r="Q42" s="6">
        <f t="shared" si="20"/>
        <v>24.324942679223767</v>
      </c>
      <c r="R42" s="6">
        <f t="shared" si="26"/>
        <v>20.807754710858688</v>
      </c>
      <c r="S42" s="6">
        <f t="shared" si="27"/>
        <v>0.28595684244853814</v>
      </c>
      <c r="T42" s="8">
        <f t="shared" si="21"/>
        <v>1.8045498029029146E-3</v>
      </c>
      <c r="U42" s="6">
        <f t="shared" si="22"/>
        <v>35.584595314162762</v>
      </c>
      <c r="V42" s="6">
        <f t="shared" si="28"/>
        <v>31.35023168038585</v>
      </c>
      <c r="W42" s="6">
        <f t="shared" si="29"/>
        <v>7.6549337699773901E-3</v>
      </c>
      <c r="X42" s="6">
        <f t="shared" si="30"/>
        <v>54.077399629286134</v>
      </c>
      <c r="Y42" s="6">
        <f t="shared" si="31"/>
        <v>0.52454422985962168</v>
      </c>
    </row>
    <row r="43" spans="1:25" x14ac:dyDescent="0.25">
      <c r="A43" s="39"/>
      <c r="B43">
        <v>28</v>
      </c>
      <c r="C43">
        <v>1997</v>
      </c>
      <c r="D43" s="33">
        <f t="shared" si="32"/>
        <v>0.36314777931265135</v>
      </c>
      <c r="E43" s="33">
        <f t="shared" si="32"/>
        <v>0.78284468916621375</v>
      </c>
      <c r="F43" s="33">
        <f t="shared" si="14"/>
        <v>3.0440479429455376</v>
      </c>
      <c r="G43" s="12">
        <f t="shared" si="15"/>
        <v>0.25</v>
      </c>
      <c r="H43" s="12">
        <f t="shared" si="16"/>
        <v>0.111</v>
      </c>
      <c r="I43" s="12">
        <f t="shared" si="17"/>
        <v>2.1000000000000001E-2</v>
      </c>
      <c r="J43" s="12">
        <f t="shared" si="6"/>
        <v>2.2978213329320316</v>
      </c>
      <c r="K43" s="6">
        <f t="shared" si="7"/>
        <v>1.8639220962644343</v>
      </c>
      <c r="L43" s="7">
        <f t="shared" si="18"/>
        <v>1.2655271818425164</v>
      </c>
      <c r="M43" s="6">
        <f t="shared" si="23"/>
        <v>1.4728424035512995</v>
      </c>
      <c r="N43" s="6">
        <f t="shared" si="24"/>
        <v>1.4728424035512995</v>
      </c>
      <c r="O43" s="6">
        <f t="shared" si="25"/>
        <v>-0.44657083449029811</v>
      </c>
      <c r="P43" s="7">
        <f t="shared" si="19"/>
        <v>7.8179285364788659E-2</v>
      </c>
      <c r="Q43" s="6">
        <f t="shared" si="20"/>
        <v>18.665499607822898</v>
      </c>
      <c r="R43" s="6">
        <f t="shared" si="26"/>
        <v>20.640274737834279</v>
      </c>
      <c r="S43" s="6">
        <f t="shared" si="27"/>
        <v>-0.16747997302440965</v>
      </c>
      <c r="T43" s="8">
        <f t="shared" si="21"/>
        <v>1.8763028487549279E-3</v>
      </c>
      <c r="U43" s="6">
        <f t="shared" si="22"/>
        <v>27.305480577693064</v>
      </c>
      <c r="V43" s="6">
        <f t="shared" si="28"/>
        <v>31.342642502369362</v>
      </c>
      <c r="W43" s="6">
        <f t="shared" si="29"/>
        <v>-7.5891780164880629E-3</v>
      </c>
      <c r="X43" s="6">
        <f t="shared" si="30"/>
        <v>53.455759643754945</v>
      </c>
      <c r="Y43" s="6">
        <f t="shared" si="31"/>
        <v>-0.62163998553118915</v>
      </c>
    </row>
    <row r="44" spans="1:25" x14ac:dyDescent="0.25">
      <c r="A44" s="39"/>
      <c r="B44">
        <v>29</v>
      </c>
      <c r="C44">
        <v>1998</v>
      </c>
      <c r="D44" s="33">
        <f t="shared" si="32"/>
        <v>0.35230933624532718</v>
      </c>
      <c r="E44" s="33">
        <f t="shared" si="32"/>
        <v>0.80602854795720957</v>
      </c>
      <c r="F44" s="33">
        <f t="shared" si="14"/>
        <v>3.9656014302342055</v>
      </c>
      <c r="G44" s="12">
        <f t="shared" si="15"/>
        <v>0.25</v>
      </c>
      <c r="H44" s="12">
        <f t="shared" si="16"/>
        <v>0.111</v>
      </c>
      <c r="I44" s="12">
        <f t="shared" si="17"/>
        <v>2.1000000000000001E-2</v>
      </c>
      <c r="J44" s="12">
        <f t="shared" si="6"/>
        <v>2.9934625653367917</v>
      </c>
      <c r="K44" s="6">
        <f t="shared" si="7"/>
        <v>2.428204899965869</v>
      </c>
      <c r="L44" s="7">
        <f t="shared" si="18"/>
        <v>1.2641163584143815</v>
      </c>
      <c r="M44" s="6">
        <f t="shared" si="23"/>
        <v>1.9208713531811565</v>
      </c>
      <c r="N44" s="6">
        <f t="shared" si="24"/>
        <v>1.9208713531811565</v>
      </c>
      <c r="O44" s="6">
        <f t="shared" si="25"/>
        <v>0.44802894962985707</v>
      </c>
      <c r="P44" s="7">
        <f t="shared" si="19"/>
        <v>7.8092130249537067E-2</v>
      </c>
      <c r="Q44" s="6">
        <f t="shared" si="20"/>
        <v>24.343421538536873</v>
      </c>
      <c r="R44" s="6">
        <f t="shared" si="26"/>
        <v>20.929461360127902</v>
      </c>
      <c r="S44" s="6">
        <f t="shared" si="27"/>
        <v>0.28918662229362369</v>
      </c>
      <c r="T44" s="8">
        <f t="shared" si="21"/>
        <v>1.8742111259888899E-3</v>
      </c>
      <c r="U44" s="6">
        <f t="shared" si="22"/>
        <v>35.611627761441085</v>
      </c>
      <c r="V44" s="6">
        <f t="shared" si="28"/>
        <v>31.350643482038596</v>
      </c>
      <c r="W44" s="6">
        <f t="shared" si="29"/>
        <v>8.0009796692337432E-3</v>
      </c>
      <c r="X44" s="6">
        <f t="shared" si="30"/>
        <v>54.20097619534765</v>
      </c>
      <c r="Y44" s="6">
        <f t="shared" si="31"/>
        <v>0.74521655159270495</v>
      </c>
    </row>
    <row r="45" spans="1:25" x14ac:dyDescent="0.25">
      <c r="A45" s="39"/>
      <c r="B45">
        <v>30</v>
      </c>
      <c r="C45">
        <v>1999</v>
      </c>
      <c r="D45" s="33">
        <f t="shared" si="32"/>
        <v>0.37730605842151466</v>
      </c>
      <c r="E45" s="33">
        <f t="shared" si="32"/>
        <v>0.77093802488867014</v>
      </c>
      <c r="F45" s="33">
        <f t="shared" si="14"/>
        <v>3.6738433697289445</v>
      </c>
      <c r="G45" s="12">
        <f t="shared" si="15"/>
        <v>0.25</v>
      </c>
      <c r="H45" s="12">
        <f t="shared" si="16"/>
        <v>0.111</v>
      </c>
      <c r="I45" s="12">
        <f t="shared" si="17"/>
        <v>2.1000000000000001E-2</v>
      </c>
      <c r="J45" s="12">
        <f t="shared" si="6"/>
        <v>2.7732269093782493</v>
      </c>
      <c r="K45" s="6">
        <f t="shared" si="7"/>
        <v>2.2495564995688646</v>
      </c>
      <c r="L45" s="7">
        <f t="shared" si="18"/>
        <v>1.2948686635435553</v>
      </c>
      <c r="M45" s="6">
        <f t="shared" si="23"/>
        <v>1.7372854582894124</v>
      </c>
      <c r="N45" s="6">
        <f t="shared" si="24"/>
        <v>1.7372854582894124</v>
      </c>
      <c r="O45" s="6">
        <f t="shared" si="25"/>
        <v>-0.18358589489174415</v>
      </c>
      <c r="P45" s="7">
        <f t="shared" si="19"/>
        <v>7.9991886550953226E-2</v>
      </c>
      <c r="Q45" s="6">
        <f t="shared" si="20"/>
        <v>22.016816573306922</v>
      </c>
      <c r="R45" s="6">
        <f t="shared" si="26"/>
        <v>21.016440954981107</v>
      </c>
      <c r="S45" s="6">
        <f t="shared" si="27"/>
        <v>8.6979594853204389E-2</v>
      </c>
      <c r="T45" s="8">
        <f t="shared" si="21"/>
        <v>1.9198052772228772E-3</v>
      </c>
      <c r="U45" s="6">
        <f t="shared" si="22"/>
        <v>32.208072109310301</v>
      </c>
      <c r="V45" s="6">
        <f t="shared" si="28"/>
        <v>31.352289578042075</v>
      </c>
      <c r="W45" s="6">
        <f t="shared" si="29"/>
        <v>1.6460960034798688E-3</v>
      </c>
      <c r="X45" s="6">
        <f t="shared" si="30"/>
        <v>54.106015991312596</v>
      </c>
      <c r="Y45" s="6">
        <f t="shared" si="31"/>
        <v>-9.4960204035054119E-2</v>
      </c>
    </row>
    <row r="46" spans="1:25" x14ac:dyDescent="0.25">
      <c r="A46" s="39"/>
      <c r="B46">
        <v>31</v>
      </c>
      <c r="C46">
        <v>2000</v>
      </c>
      <c r="D46" s="33">
        <f t="shared" si="32"/>
        <v>0.38768123119558534</v>
      </c>
      <c r="E46" s="33">
        <f t="shared" si="32"/>
        <v>0.88070933907487003</v>
      </c>
      <c r="F46" s="33">
        <f t="shared" si="14"/>
        <v>3.9871702583258348</v>
      </c>
      <c r="G46" s="12">
        <f t="shared" si="15"/>
        <v>0.25</v>
      </c>
      <c r="H46" s="12">
        <f t="shared" si="16"/>
        <v>0.111</v>
      </c>
      <c r="I46" s="12">
        <f t="shared" si="17"/>
        <v>2.1000000000000001E-2</v>
      </c>
      <c r="J46" s="12">
        <f t="shared" si="6"/>
        <v>3.0097439492848159</v>
      </c>
      <c r="K46" s="6">
        <f t="shared" si="7"/>
        <v>2.4414118586025371</v>
      </c>
      <c r="L46" s="7">
        <f t="shared" si="18"/>
        <v>1.5199169313724847</v>
      </c>
      <c r="M46" s="6">
        <f t="shared" si="23"/>
        <v>1.6062797960925026</v>
      </c>
      <c r="N46" s="6">
        <f t="shared" si="24"/>
        <v>1.6062797960925026</v>
      </c>
      <c r="O46" s="6">
        <f t="shared" si="25"/>
        <v>-0.13100566219690979</v>
      </c>
      <c r="P46" s="7">
        <f t="shared" si="19"/>
        <v>9.3894482246948879E-2</v>
      </c>
      <c r="Q46" s="6">
        <f t="shared" si="20"/>
        <v>20.356566888437065</v>
      </c>
      <c r="R46" s="6">
        <f t="shared" si="26"/>
        <v>20.954482421154765</v>
      </c>
      <c r="S46" s="6">
        <f t="shared" si="27"/>
        <v>-6.1958533826341977E-2</v>
      </c>
      <c r="T46" s="8">
        <f t="shared" si="21"/>
        <v>2.2534675739267727E-3</v>
      </c>
      <c r="U46" s="6">
        <f t="shared" si="22"/>
        <v>29.779317643754236</v>
      </c>
      <c r="V46" s="6">
        <f t="shared" si="28"/>
        <v>31.348744936793462</v>
      </c>
      <c r="W46" s="6">
        <f t="shared" si="29"/>
        <v>-3.5446412486130896E-3</v>
      </c>
      <c r="X46" s="6">
        <f t="shared" si="30"/>
        <v>53.909507154040725</v>
      </c>
      <c r="Y46" s="6">
        <f t="shared" si="31"/>
        <v>-0.19650883727187107</v>
      </c>
    </row>
    <row r="47" spans="1:25" x14ac:dyDescent="0.25">
      <c r="A47" s="39"/>
      <c r="B47">
        <v>32</v>
      </c>
      <c r="C47">
        <v>2001</v>
      </c>
      <c r="D47" s="33">
        <f t="shared" si="32"/>
        <v>0.3686170126895611</v>
      </c>
      <c r="E47" s="33">
        <f t="shared" si="32"/>
        <v>0.88559617617790898</v>
      </c>
      <c r="F47" s="33">
        <f t="shared" si="14"/>
        <v>3.3892953664288794</v>
      </c>
      <c r="G47" s="12">
        <f t="shared" si="15"/>
        <v>0.25</v>
      </c>
      <c r="H47" s="12">
        <f t="shared" si="16"/>
        <v>0.111</v>
      </c>
      <c r="I47" s="12">
        <f t="shared" si="17"/>
        <v>2.1000000000000001E-2</v>
      </c>
      <c r="J47" s="12">
        <f t="shared" si="6"/>
        <v>2.5584338166014571</v>
      </c>
      <c r="K47" s="6">
        <f t="shared" si="7"/>
        <v>2.0753229392768726</v>
      </c>
      <c r="L47" s="7">
        <f t="shared" si="18"/>
        <v>1.4531939568473207</v>
      </c>
      <c r="M47" s="6">
        <f t="shared" si="23"/>
        <v>1.4281114571789508</v>
      </c>
      <c r="N47" s="6">
        <f t="shared" si="24"/>
        <v>1.4281114571789508</v>
      </c>
      <c r="O47" s="6">
        <f t="shared" si="25"/>
        <v>-0.17816833891355177</v>
      </c>
      <c r="P47" s="7">
        <f t="shared" si="19"/>
        <v>8.9772599650799756E-2</v>
      </c>
      <c r="Q47" s="6">
        <f t="shared" si="20"/>
        <v>18.098619227439048</v>
      </c>
      <c r="R47" s="6">
        <f t="shared" si="26"/>
        <v>20.698104158007869</v>
      </c>
      <c r="S47" s="6">
        <f t="shared" si="27"/>
        <v>-0.25637826314689605</v>
      </c>
      <c r="T47" s="8">
        <f t="shared" si="21"/>
        <v>2.1545423916191938E-3</v>
      </c>
      <c r="U47" s="6">
        <f t="shared" si="22"/>
        <v>26.476199736479522</v>
      </c>
      <c r="V47" s="6">
        <f t="shared" si="28"/>
        <v>31.338246831604305</v>
      </c>
      <c r="W47" s="6">
        <f t="shared" si="29"/>
        <v>-1.0498105189157059E-2</v>
      </c>
      <c r="X47" s="6">
        <f t="shared" si="30"/>
        <v>53.464462446791124</v>
      </c>
      <c r="Y47" s="6">
        <f t="shared" si="31"/>
        <v>-0.44504470724960044</v>
      </c>
    </row>
    <row r="48" spans="1:25" x14ac:dyDescent="0.25">
      <c r="A48" s="39"/>
      <c r="B48">
        <v>33</v>
      </c>
      <c r="C48">
        <v>2002</v>
      </c>
      <c r="D48" s="33">
        <f t="shared" si="32"/>
        <v>0.36615614429661919</v>
      </c>
      <c r="E48" s="33">
        <f t="shared" si="32"/>
        <v>0.70112164007563504</v>
      </c>
      <c r="F48" s="33">
        <f t="shared" si="14"/>
        <v>3.2575578536438496</v>
      </c>
      <c r="G48" s="12">
        <f t="shared" si="15"/>
        <v>0.25</v>
      </c>
      <c r="H48" s="12">
        <f t="shared" si="16"/>
        <v>0.111</v>
      </c>
      <c r="I48" s="12">
        <f t="shared" si="17"/>
        <v>2.1000000000000001E-2</v>
      </c>
      <c r="J48" s="12">
        <f t="shared" si="6"/>
        <v>2.4589908140934433</v>
      </c>
      <c r="K48" s="6">
        <f t="shared" si="7"/>
        <v>1.9946578296632134</v>
      </c>
      <c r="L48" s="7">
        <f t="shared" si="18"/>
        <v>1.142805109032319</v>
      </c>
      <c r="M48" s="6">
        <f t="shared" si="23"/>
        <v>1.7454050685441971</v>
      </c>
      <c r="N48" s="6">
        <f t="shared" si="24"/>
        <v>1.7454050685441971</v>
      </c>
      <c r="O48" s="6">
        <f t="shared" si="25"/>
        <v>0.31729361136524625</v>
      </c>
      <c r="P48" s="7">
        <f t="shared" si="19"/>
        <v>7.0597999013579549E-2</v>
      </c>
      <c r="Q48" s="6">
        <f t="shared" si="20"/>
        <v>22.119717319280099</v>
      </c>
      <c r="R48" s="6">
        <f t="shared" si="26"/>
        <v>20.798467202565057</v>
      </c>
      <c r="S48" s="6">
        <f t="shared" si="27"/>
        <v>0.10036304455718792</v>
      </c>
      <c r="T48" s="8">
        <f t="shared" si="21"/>
        <v>1.6943519763259092E-3</v>
      </c>
      <c r="U48" s="6">
        <f t="shared" si="22"/>
        <v>32.358604073609989</v>
      </c>
      <c r="V48" s="6">
        <f t="shared" si="28"/>
        <v>31.339975675913855</v>
      </c>
      <c r="W48" s="6">
        <f t="shared" si="29"/>
        <v>1.7288443095502259E-3</v>
      </c>
      <c r="X48" s="6">
        <f t="shared" si="30"/>
        <v>53.883847947023114</v>
      </c>
      <c r="Y48" s="6">
        <f t="shared" si="31"/>
        <v>0.41938550023198928</v>
      </c>
    </row>
    <row r="49" spans="1:25" x14ac:dyDescent="0.25">
      <c r="A49" s="39"/>
      <c r="B49">
        <v>34</v>
      </c>
      <c r="C49">
        <v>2003</v>
      </c>
      <c r="D49" s="33">
        <f t="shared" si="32"/>
        <v>0.36901652671662233</v>
      </c>
      <c r="E49" s="33">
        <f t="shared" si="32"/>
        <v>0.86063964833239281</v>
      </c>
      <c r="F49" s="33">
        <f t="shared" si="14"/>
        <v>3.8070029275776274</v>
      </c>
      <c r="G49" s="12">
        <f t="shared" si="15"/>
        <v>0.25</v>
      </c>
      <c r="H49" s="12">
        <f t="shared" si="16"/>
        <v>0.111</v>
      </c>
      <c r="I49" s="12">
        <f t="shared" si="17"/>
        <v>2.1000000000000001E-2</v>
      </c>
      <c r="J49" s="12">
        <f t="shared" si="6"/>
        <v>2.8737433527600262</v>
      </c>
      <c r="K49" s="6">
        <f t="shared" si="7"/>
        <v>2.3310923514525888</v>
      </c>
      <c r="L49" s="7">
        <f t="shared" si="18"/>
        <v>1.4137728641024798</v>
      </c>
      <c r="M49" s="6">
        <f t="shared" si="23"/>
        <v>1.6488450235833749</v>
      </c>
      <c r="N49" s="6">
        <f t="shared" si="24"/>
        <v>1.6488450235833749</v>
      </c>
      <c r="O49" s="6">
        <f t="shared" si="25"/>
        <v>-9.6560044960822156E-2</v>
      </c>
      <c r="P49" s="7">
        <f t="shared" si="19"/>
        <v>8.7337319790114595E-2</v>
      </c>
      <c r="Q49" s="6">
        <f t="shared" si="20"/>
        <v>20.896000866656376</v>
      </c>
      <c r="R49" s="6">
        <f t="shared" si="26"/>
        <v>20.806985531376103</v>
      </c>
      <c r="S49" s="6">
        <f t="shared" si="27"/>
        <v>8.5183288110464161E-3</v>
      </c>
      <c r="T49" s="8">
        <f t="shared" si="21"/>
        <v>2.0960956749627503E-3</v>
      </c>
      <c r="U49" s="6">
        <f t="shared" si="22"/>
        <v>30.568447553196446</v>
      </c>
      <c r="V49" s="6">
        <f t="shared" si="28"/>
        <v>31.338358479152717</v>
      </c>
      <c r="W49" s="6">
        <f t="shared" si="29"/>
        <v>-1.617196761138473E-3</v>
      </c>
      <c r="X49" s="6">
        <f t="shared" si="30"/>
        <v>53.794189034112193</v>
      </c>
      <c r="Y49" s="6">
        <f t="shared" si="31"/>
        <v>-8.9658912910920208E-2</v>
      </c>
    </row>
    <row r="50" spans="1:25" x14ac:dyDescent="0.25">
      <c r="A50" s="39"/>
      <c r="B50">
        <v>35</v>
      </c>
      <c r="C50">
        <v>2004</v>
      </c>
      <c r="D50" s="33">
        <f t="shared" si="32"/>
        <v>0.36414406593840093</v>
      </c>
      <c r="E50" s="33">
        <f t="shared" si="32"/>
        <v>0.82696514295712253</v>
      </c>
      <c r="F50" s="33">
        <f t="shared" si="14"/>
        <v>3.2322211226104312</v>
      </c>
      <c r="G50" s="12">
        <f t="shared" si="15"/>
        <v>0.25</v>
      </c>
      <c r="H50" s="12">
        <f t="shared" si="16"/>
        <v>0.111</v>
      </c>
      <c r="I50" s="12">
        <f t="shared" si="17"/>
        <v>2.1000000000000001E-2</v>
      </c>
      <c r="J50" s="12">
        <f t="shared" si="6"/>
        <v>2.4398652016962168</v>
      </c>
      <c r="K50" s="6">
        <f t="shared" si="7"/>
        <v>1.9791437202584183</v>
      </c>
      <c r="L50" s="7">
        <f t="shared" si="18"/>
        <v>1.3405188230559475</v>
      </c>
      <c r="M50" s="6">
        <f t="shared" si="23"/>
        <v>1.4764012904694717</v>
      </c>
      <c r="N50" s="6">
        <f t="shared" si="24"/>
        <v>1.4764012904694717</v>
      </c>
      <c r="O50" s="6">
        <f t="shared" si="25"/>
        <v>-0.17244373311390326</v>
      </c>
      <c r="P50" s="7">
        <f t="shared" si="19"/>
        <v>8.2811973625077834E-2</v>
      </c>
      <c r="Q50" s="6">
        <f t="shared" si="20"/>
        <v>18.710601787265354</v>
      </c>
      <c r="R50" s="6">
        <f t="shared" si="26"/>
        <v>20.633379856050762</v>
      </c>
      <c r="S50" s="6">
        <f t="shared" si="27"/>
        <v>-0.17360567532534077</v>
      </c>
      <c r="T50" s="8">
        <f t="shared" si="21"/>
        <v>1.9874873670018677E-3</v>
      </c>
      <c r="U50" s="6">
        <f t="shared" si="22"/>
        <v>27.371459882327457</v>
      </c>
      <c r="V50" s="6">
        <f t="shared" si="28"/>
        <v>31.330474318305349</v>
      </c>
      <c r="W50" s="6">
        <f t="shared" si="29"/>
        <v>-7.8841608473680935E-3</v>
      </c>
      <c r="X50" s="6">
        <f t="shared" si="30"/>
        <v>53.440255464825583</v>
      </c>
      <c r="Y50" s="6">
        <f t="shared" si="31"/>
        <v>-0.35393356928661035</v>
      </c>
    </row>
    <row r="51" spans="1:25" x14ac:dyDescent="0.25">
      <c r="A51" s="39"/>
      <c r="B51">
        <v>36</v>
      </c>
      <c r="C51">
        <v>2005</v>
      </c>
      <c r="D51" s="33">
        <f t="shared" si="32"/>
        <v>0.37421542909209243</v>
      </c>
      <c r="E51" s="33">
        <f t="shared" si="32"/>
        <v>0.85984634140405247</v>
      </c>
      <c r="F51" s="33">
        <f t="shared" si="14"/>
        <v>3.6069208186656501</v>
      </c>
      <c r="G51" s="12">
        <f t="shared" si="15"/>
        <v>0.25</v>
      </c>
      <c r="H51" s="12">
        <f t="shared" si="16"/>
        <v>0.111</v>
      </c>
      <c r="I51" s="12">
        <f t="shared" si="17"/>
        <v>2.1000000000000001E-2</v>
      </c>
      <c r="J51" s="12">
        <f t="shared" si="6"/>
        <v>2.7227099436898996</v>
      </c>
      <c r="K51" s="6">
        <f t="shared" si="7"/>
        <v>2.2085786884426191</v>
      </c>
      <c r="L51" s="7">
        <f t="shared" si="18"/>
        <v>1.4323693279648133</v>
      </c>
      <c r="M51" s="6">
        <f t="shared" si="23"/>
        <v>1.5419058795266758</v>
      </c>
      <c r="N51" s="6">
        <f t="shared" si="24"/>
        <v>1.5419058795266758</v>
      </c>
      <c r="O51" s="6">
        <f t="shared" si="25"/>
        <v>6.5504589057204132E-2</v>
      </c>
      <c r="P51" s="7">
        <f t="shared" si="19"/>
        <v>8.8486136090490414E-2</v>
      </c>
      <c r="Q51" s="6">
        <f t="shared" si="20"/>
        <v>19.540748908511819</v>
      </c>
      <c r="R51" s="6">
        <f t="shared" si="26"/>
        <v>20.53669716533015</v>
      </c>
      <c r="S51" s="6">
        <f t="shared" si="27"/>
        <v>-9.6682690720612641E-2</v>
      </c>
      <c r="T51" s="8">
        <f t="shared" si="21"/>
        <v>2.1236672661717696E-3</v>
      </c>
      <c r="U51" s="6">
        <f t="shared" si="22"/>
        <v>28.585869706446122</v>
      </c>
      <c r="V51" s="6">
        <f t="shared" si="28"/>
        <v>31.324645691332559</v>
      </c>
      <c r="W51" s="6">
        <f t="shared" si="29"/>
        <v>-5.828626972789408E-3</v>
      </c>
      <c r="X51" s="6">
        <f t="shared" si="30"/>
        <v>53.403248736189383</v>
      </c>
      <c r="Y51" s="6">
        <f t="shared" si="31"/>
        <v>-3.7006728636200137E-2</v>
      </c>
    </row>
    <row r="52" spans="1:25" x14ac:dyDescent="0.25">
      <c r="A52" s="39"/>
      <c r="B52">
        <v>37</v>
      </c>
      <c r="C52">
        <v>2006</v>
      </c>
      <c r="D52" s="33">
        <f t="shared" si="32"/>
        <v>0.37345748185400079</v>
      </c>
      <c r="E52" s="33">
        <f t="shared" si="32"/>
        <v>0.70617214863251376</v>
      </c>
      <c r="F52" s="33">
        <f t="shared" si="14"/>
        <v>2.5277087912515408</v>
      </c>
      <c r="G52" s="12">
        <f t="shared" si="15"/>
        <v>0.25</v>
      </c>
      <c r="H52" s="12">
        <f t="shared" si="16"/>
        <v>0.111</v>
      </c>
      <c r="I52" s="12">
        <f t="shared" si="17"/>
        <v>2.1000000000000001E-2</v>
      </c>
      <c r="J52" s="12">
        <f t="shared" si="6"/>
        <v>1.9080590361390204</v>
      </c>
      <c r="K52" s="6">
        <f t="shared" si="7"/>
        <v>1.5477588912008493</v>
      </c>
      <c r="L52" s="7">
        <f t="shared" si="18"/>
        <v>1.1739895328456882</v>
      </c>
      <c r="M52" s="6">
        <f t="shared" si="23"/>
        <v>1.318375375501998</v>
      </c>
      <c r="N52" s="6">
        <f t="shared" si="24"/>
        <v>1.318375375501998</v>
      </c>
      <c r="O52" s="6">
        <f t="shared" si="25"/>
        <v>-0.22353050402467778</v>
      </c>
      <c r="P52" s="7">
        <f t="shared" si="19"/>
        <v>7.2524449905525146E-2</v>
      </c>
      <c r="Q52" s="6">
        <f t="shared" si="20"/>
        <v>16.707921360127244</v>
      </c>
      <c r="R52" s="6">
        <f t="shared" si="26"/>
        <v>20.259017306246225</v>
      </c>
      <c r="S52" s="6">
        <f t="shared" si="27"/>
        <v>-0.2776798590839249</v>
      </c>
      <c r="T52" s="8">
        <f t="shared" si="21"/>
        <v>1.7405867977326032E-3</v>
      </c>
      <c r="U52" s="6">
        <f t="shared" si="22"/>
        <v>24.441768598648821</v>
      </c>
      <c r="V52" s="6">
        <f t="shared" si="28"/>
        <v>31.312665446334616</v>
      </c>
      <c r="W52" s="6">
        <f t="shared" si="29"/>
        <v>-1.1980244997943146E-2</v>
      </c>
      <c r="X52" s="6">
        <f t="shared" si="30"/>
        <v>52.890058128082842</v>
      </c>
      <c r="Y52" s="6">
        <f t="shared" si="31"/>
        <v>-0.51319060810654094</v>
      </c>
    </row>
    <row r="53" spans="1:25" x14ac:dyDescent="0.25">
      <c r="A53" s="39"/>
      <c r="B53">
        <v>38</v>
      </c>
      <c r="C53">
        <v>2007</v>
      </c>
      <c r="D53" s="33">
        <f t="shared" si="32"/>
        <v>0.40706126672507015</v>
      </c>
      <c r="E53" s="33">
        <f t="shared" si="32"/>
        <v>0.73236080282598914</v>
      </c>
      <c r="F53" s="33">
        <f t="shared" si="14"/>
        <v>3.3000456130360698</v>
      </c>
      <c r="G53" s="12">
        <f t="shared" si="15"/>
        <v>0.25</v>
      </c>
      <c r="H53" s="12">
        <f t="shared" si="16"/>
        <v>0.111</v>
      </c>
      <c r="I53" s="12">
        <f t="shared" si="17"/>
        <v>2.1000000000000001E-2</v>
      </c>
      <c r="J53" s="12">
        <f t="shared" si="6"/>
        <v>2.4910630027546561</v>
      </c>
      <c r="K53" s="6">
        <f t="shared" si="7"/>
        <v>2.0206738041275627</v>
      </c>
      <c r="L53" s="7">
        <f t="shared" si="18"/>
        <v>1.3270807424431106</v>
      </c>
      <c r="M53" s="6">
        <f t="shared" si="23"/>
        <v>1.5226457136342517</v>
      </c>
      <c r="N53" s="6">
        <f t="shared" si="24"/>
        <v>1.5226457136342517</v>
      </c>
      <c r="O53" s="6">
        <f t="shared" si="25"/>
        <v>0.2042703381322537</v>
      </c>
      <c r="P53" s="7">
        <f t="shared" si="19"/>
        <v>8.1981821926987539E-2</v>
      </c>
      <c r="Q53" s="6">
        <f t="shared" si="20"/>
        <v>19.296662631497508</v>
      </c>
      <c r="R53" s="6">
        <f t="shared" si="26"/>
        <v>20.180121716670371</v>
      </c>
      <c r="S53" s="6">
        <f t="shared" si="27"/>
        <v>-7.8895589575854075E-2</v>
      </c>
      <c r="T53" s="8">
        <f t="shared" si="21"/>
        <v>1.9675637262477007E-3</v>
      </c>
      <c r="U53" s="6">
        <f t="shared" si="22"/>
        <v>28.228799537614293</v>
      </c>
      <c r="V53" s="6">
        <f t="shared" si="28"/>
        <v>31.306597743636008</v>
      </c>
      <c r="W53" s="6">
        <f t="shared" si="29"/>
        <v>-6.067702698608457E-3</v>
      </c>
      <c r="X53" s="6">
        <f t="shared" si="30"/>
        <v>53.00936517394063</v>
      </c>
      <c r="Y53" s="6">
        <f t="shared" si="31"/>
        <v>0.11930704585778784</v>
      </c>
    </row>
    <row r="54" spans="1:25" x14ac:dyDescent="0.25">
      <c r="A54" s="39"/>
      <c r="B54">
        <v>39</v>
      </c>
      <c r="C54">
        <v>2008</v>
      </c>
      <c r="D54" s="33">
        <f t="shared" si="32"/>
        <v>0.36826154213884416</v>
      </c>
      <c r="E54" s="33">
        <f t="shared" si="32"/>
        <v>0.79546685943246098</v>
      </c>
      <c r="F54" s="33">
        <f t="shared" si="14"/>
        <v>3.2485676643787191</v>
      </c>
      <c r="G54" s="12">
        <f t="shared" si="15"/>
        <v>0.25</v>
      </c>
      <c r="H54" s="12">
        <f t="shared" si="16"/>
        <v>0.111</v>
      </c>
      <c r="I54" s="12">
        <f t="shared" si="17"/>
        <v>2.1000000000000001E-2</v>
      </c>
      <c r="J54" s="12">
        <f t="shared" si="6"/>
        <v>2.452204505511022</v>
      </c>
      <c r="K54" s="6">
        <f t="shared" si="7"/>
        <v>1.9891529845573044</v>
      </c>
      <c r="L54" s="7">
        <f t="shared" si="18"/>
        <v>1.3040400615878245</v>
      </c>
      <c r="M54" s="6">
        <f t="shared" si="23"/>
        <v>1.5253772051567749</v>
      </c>
      <c r="N54" s="6">
        <f t="shared" si="24"/>
        <v>1.5253772051567749</v>
      </c>
      <c r="O54" s="6">
        <f t="shared" si="25"/>
        <v>2.7314915225231662E-3</v>
      </c>
      <c r="P54" s="7">
        <f t="shared" si="19"/>
        <v>8.0558459403108851E-2</v>
      </c>
      <c r="Q54" s="6">
        <f t="shared" si="20"/>
        <v>19.331279134810764</v>
      </c>
      <c r="R54" s="6">
        <f t="shared" si="26"/>
        <v>20.111740266000005</v>
      </c>
      <c r="S54" s="6">
        <f t="shared" si="27"/>
        <v>-6.8381450670365496E-2</v>
      </c>
      <c r="T54" s="8">
        <f t="shared" si="21"/>
        <v>1.9334030256746124E-3</v>
      </c>
      <c r="U54" s="6">
        <f t="shared" si="22"/>
        <v>28.279439503259336</v>
      </c>
      <c r="V54" s="6">
        <f t="shared" si="28"/>
        <v>31.300745026734869</v>
      </c>
      <c r="W54" s="6">
        <f t="shared" si="29"/>
        <v>-5.8527169011384217E-3</v>
      </c>
      <c r="X54" s="6">
        <f t="shared" si="30"/>
        <v>52.937862497891651</v>
      </c>
      <c r="Y54" s="6">
        <f t="shared" si="31"/>
        <v>-7.1502676048979197E-2</v>
      </c>
    </row>
    <row r="55" spans="1:25" x14ac:dyDescent="0.25">
      <c r="A55" s="39"/>
      <c r="B55">
        <v>40</v>
      </c>
      <c r="C55">
        <v>2009</v>
      </c>
      <c r="D55" s="33">
        <f t="shared" si="32"/>
        <v>0.39880350385364743</v>
      </c>
      <c r="E55" s="33">
        <f t="shared" si="32"/>
        <v>0.83840636818648751</v>
      </c>
      <c r="F55" s="33">
        <f t="shared" si="14"/>
        <v>4.1124841098251395</v>
      </c>
      <c r="G55" s="12">
        <f t="shared" si="15"/>
        <v>0.25</v>
      </c>
      <c r="H55" s="12">
        <f t="shared" si="16"/>
        <v>0.111</v>
      </c>
      <c r="I55" s="12">
        <f t="shared" si="17"/>
        <v>2.1000000000000001E-2</v>
      </c>
      <c r="J55" s="12">
        <f t="shared" si="6"/>
        <v>3.1043380051880054</v>
      </c>
      <c r="K55" s="6">
        <f t="shared" si="7"/>
        <v>2.5181436516476685</v>
      </c>
      <c r="L55" s="7">
        <f t="shared" si="18"/>
        <v>1.4884217544808813</v>
      </c>
      <c r="M55" s="6">
        <f t="shared" si="23"/>
        <v>1.6918213161469979</v>
      </c>
      <c r="N55" s="6">
        <f t="shared" si="24"/>
        <v>1.6918213161469979</v>
      </c>
      <c r="O55" s="6">
        <f t="shared" si="25"/>
        <v>0.16644411099022305</v>
      </c>
      <c r="P55" s="7">
        <f t="shared" si="19"/>
        <v>9.1948834253645181E-2</v>
      </c>
      <c r="Q55" s="6">
        <f t="shared" si="20"/>
        <v>21.440644319382752</v>
      </c>
      <c r="R55" s="6">
        <f t="shared" si="26"/>
        <v>20.233931444543494</v>
      </c>
      <c r="S55" s="6">
        <f t="shared" si="27"/>
        <v>0.12219117854348838</v>
      </c>
      <c r="T55" s="8">
        <f t="shared" si="21"/>
        <v>2.2067720220874838E-3</v>
      </c>
      <c r="U55" s="6">
        <f t="shared" si="22"/>
        <v>31.365198325083366</v>
      </c>
      <c r="V55" s="6">
        <f t="shared" si="28"/>
        <v>31.300887260470397</v>
      </c>
      <c r="W55" s="6">
        <f t="shared" si="29"/>
        <v>1.4223373552724183E-4</v>
      </c>
      <c r="X55" s="6">
        <f t="shared" si="30"/>
        <v>53.22664002116089</v>
      </c>
      <c r="Y55" s="6">
        <f t="shared" si="31"/>
        <v>0.28877752326923911</v>
      </c>
    </row>
    <row r="56" spans="1:25" x14ac:dyDescent="0.25">
      <c r="A56" s="39"/>
      <c r="B56">
        <v>41</v>
      </c>
      <c r="C56">
        <v>2010</v>
      </c>
      <c r="D56" s="33">
        <f t="shared" ref="D56:E62" si="33">INDEX(AnnFac_matrix,MATCH($C56,AnnFac_rows,0),MATCH(D$3,AnnFac_columns,0))</f>
        <v>0.37311542531287939</v>
      </c>
      <c r="E56" s="33">
        <f t="shared" si="33"/>
        <v>0.9163715956050833</v>
      </c>
      <c r="F56" s="33">
        <f t="shared" si="14"/>
        <v>3.2483068960668353</v>
      </c>
      <c r="G56" s="12">
        <f t="shared" si="15"/>
        <v>0.25</v>
      </c>
      <c r="H56" s="12">
        <f t="shared" si="16"/>
        <v>0.111</v>
      </c>
      <c r="I56" s="12">
        <f t="shared" si="17"/>
        <v>2.1000000000000001E-2</v>
      </c>
      <c r="J56" s="12">
        <f t="shared" si="6"/>
        <v>2.4520076626881657</v>
      </c>
      <c r="K56" s="6">
        <f t="shared" si="7"/>
        <v>1.9889933117046965</v>
      </c>
      <c r="L56" s="7">
        <f t="shared" si="18"/>
        <v>1.5220443185828658</v>
      </c>
      <c r="M56" s="6">
        <f t="shared" si="23"/>
        <v>1.3067906679331087</v>
      </c>
      <c r="N56" s="6">
        <f t="shared" si="24"/>
        <v>1.3067906679331087</v>
      </c>
      <c r="O56" s="6">
        <f t="shared" si="25"/>
        <v>-0.38503064821388922</v>
      </c>
      <c r="P56" s="7">
        <f t="shared" si="19"/>
        <v>9.4025903850678966E-2</v>
      </c>
      <c r="Q56" s="6">
        <f t="shared" si="20"/>
        <v>16.561107041051105</v>
      </c>
      <c r="R56" s="6">
        <f t="shared" si="26"/>
        <v>19.888590810320292</v>
      </c>
      <c r="S56" s="6">
        <f t="shared" si="27"/>
        <v>-0.34534063422320216</v>
      </c>
      <c r="T56" s="8">
        <f t="shared" si="21"/>
        <v>2.2566216924162952E-3</v>
      </c>
      <c r="U56" s="6">
        <f t="shared" si="22"/>
        <v>24.226996124175081</v>
      </c>
      <c r="V56" s="6">
        <f t="shared" si="28"/>
        <v>31.28492416428244</v>
      </c>
      <c r="W56" s="6">
        <f t="shared" si="29"/>
        <v>-1.5963096187956438E-2</v>
      </c>
      <c r="X56" s="6">
        <f t="shared" si="30"/>
        <v>52.480305642535839</v>
      </c>
      <c r="Y56" s="6">
        <f t="shared" si="31"/>
        <v>-0.74633437862505048</v>
      </c>
    </row>
    <row r="57" spans="1:25" x14ac:dyDescent="0.25">
      <c r="A57" s="39"/>
      <c r="B57">
        <v>42</v>
      </c>
      <c r="C57">
        <v>2011</v>
      </c>
      <c r="D57" s="33">
        <f t="shared" si="33"/>
        <v>0.37654264083136324</v>
      </c>
      <c r="E57" s="33">
        <f t="shared" si="33"/>
        <v>0.9281767932772933</v>
      </c>
      <c r="F57" s="33">
        <f t="shared" si="14"/>
        <v>3.6847995530661426</v>
      </c>
      <c r="G57" s="12">
        <f t="shared" si="15"/>
        <v>0.25</v>
      </c>
      <c r="H57" s="12">
        <f t="shared" si="16"/>
        <v>0.111</v>
      </c>
      <c r="I57" s="12">
        <f t="shared" si="17"/>
        <v>2.1000000000000001E-2</v>
      </c>
      <c r="J57" s="12">
        <f t="shared" si="6"/>
        <v>2.7814972626287853</v>
      </c>
      <c r="K57" s="6">
        <f t="shared" si="7"/>
        <v>2.2562651561326534</v>
      </c>
      <c r="L57" s="7">
        <f t="shared" si="18"/>
        <v>1.5558128178457862</v>
      </c>
      <c r="M57" s="6">
        <f t="shared" si="23"/>
        <v>1.4502163308158944</v>
      </c>
      <c r="N57" s="6">
        <f t="shared" si="24"/>
        <v>1.4502163308158944</v>
      </c>
      <c r="O57" s="6">
        <f t="shared" si="25"/>
        <v>0.14342566288278569</v>
      </c>
      <c r="P57" s="7">
        <f t="shared" si="19"/>
        <v>9.6111988747230037E-2</v>
      </c>
      <c r="Q57" s="6">
        <f t="shared" si="20"/>
        <v>18.378756809848742</v>
      </c>
      <c r="R57" s="6">
        <f t="shared" si="26"/>
        <v>19.743477661856783</v>
      </c>
      <c r="S57" s="6">
        <f t="shared" si="27"/>
        <v>-0.14511314846350842</v>
      </c>
      <c r="T57" s="8">
        <f t="shared" si="21"/>
        <v>2.3066877299335212E-3</v>
      </c>
      <c r="U57" s="6">
        <f t="shared" si="22"/>
        <v>26.886008821491306</v>
      </c>
      <c r="V57" s="6">
        <f t="shared" si="28"/>
        <v>31.274777240236208</v>
      </c>
      <c r="W57" s="6">
        <f t="shared" si="29"/>
        <v>-1.0146924046232186E-2</v>
      </c>
      <c r="X57" s="6">
        <f t="shared" si="30"/>
        <v>52.468471232908882</v>
      </c>
      <c r="Y57" s="6">
        <f t="shared" si="31"/>
        <v>-1.1834409626956699E-2</v>
      </c>
    </row>
    <row r="58" spans="1:25" x14ac:dyDescent="0.25">
      <c r="A58" s="39"/>
      <c r="B58">
        <v>43</v>
      </c>
      <c r="C58">
        <v>2012</v>
      </c>
      <c r="D58" s="33">
        <f t="shared" si="33"/>
        <v>0.37881251360077034</v>
      </c>
      <c r="E58" s="33">
        <f t="shared" si="33"/>
        <v>0.69728222049698518</v>
      </c>
      <c r="F58" s="33">
        <f t="shared" si="14"/>
        <v>3.0512914528868942</v>
      </c>
      <c r="G58" s="12">
        <f t="shared" si="15"/>
        <v>0.25</v>
      </c>
      <c r="H58" s="12">
        <f t="shared" si="16"/>
        <v>0.111</v>
      </c>
      <c r="I58" s="12">
        <f t="shared" si="17"/>
        <v>2.1000000000000001E-2</v>
      </c>
      <c r="J58" s="12">
        <f t="shared" si="6"/>
        <v>2.3032891481506215</v>
      </c>
      <c r="K58" s="6">
        <f t="shared" si="7"/>
        <v>1.8683574200462076</v>
      </c>
      <c r="L58" s="7">
        <f t="shared" si="18"/>
        <v>1.1758322938762416</v>
      </c>
      <c r="M58" s="6">
        <f t="shared" si="23"/>
        <v>1.5889659008148109</v>
      </c>
      <c r="N58" s="6">
        <f t="shared" si="24"/>
        <v>1.5889659008148109</v>
      </c>
      <c r="O58" s="6">
        <f t="shared" si="25"/>
        <v>0.13874956999891652</v>
      </c>
      <c r="P58" s="7">
        <f t="shared" si="19"/>
        <v>7.2638288424787131E-2</v>
      </c>
      <c r="Q58" s="6">
        <f t="shared" si="20"/>
        <v>20.137145920697129</v>
      </c>
      <c r="R58" s="6">
        <f t="shared" si="26"/>
        <v>19.772073050386112</v>
      </c>
      <c r="S58" s="6">
        <f t="shared" si="27"/>
        <v>2.8595388529328858E-2</v>
      </c>
      <c r="T58" s="8">
        <f t="shared" si="21"/>
        <v>1.743318922194891E-3</v>
      </c>
      <c r="U58" s="6">
        <f t="shared" si="22"/>
        <v>29.458329987444706</v>
      </c>
      <c r="V58" s="6">
        <f t="shared" si="28"/>
        <v>31.271610593369246</v>
      </c>
      <c r="W58" s="6">
        <f t="shared" si="29"/>
        <v>-3.1666468669619974E-3</v>
      </c>
      <c r="X58" s="6">
        <f t="shared" si="30"/>
        <v>52.632649544570171</v>
      </c>
      <c r="Y58" s="6">
        <f t="shared" si="31"/>
        <v>0.16417831166128849</v>
      </c>
    </row>
    <row r="59" spans="1:25" x14ac:dyDescent="0.25">
      <c r="A59" s="39"/>
      <c r="B59">
        <v>44</v>
      </c>
      <c r="C59">
        <v>2013</v>
      </c>
      <c r="D59" s="33">
        <f t="shared" si="33"/>
        <v>0.39900487900281661</v>
      </c>
      <c r="E59" s="33">
        <f t="shared" si="33"/>
        <v>0.7941752676095617</v>
      </c>
      <c r="F59" s="33">
        <f t="shared" si="14"/>
        <v>3.8029546788313948</v>
      </c>
      <c r="G59" s="12">
        <f t="shared" si="15"/>
        <v>0.25</v>
      </c>
      <c r="H59" s="12">
        <f t="shared" si="16"/>
        <v>0.111</v>
      </c>
      <c r="I59" s="12">
        <f t="shared" si="17"/>
        <v>2.1000000000000001E-2</v>
      </c>
      <c r="J59" s="12">
        <f t="shared" si="6"/>
        <v>2.8706875032778703</v>
      </c>
      <c r="K59" s="6">
        <f t="shared" si="7"/>
        <v>2.3286135402016805</v>
      </c>
      <c r="L59" s="7">
        <f t="shared" si="18"/>
        <v>1.4106102638878923</v>
      </c>
      <c r="M59" s="6">
        <f t="shared" si="23"/>
        <v>1.6507844865552077</v>
      </c>
      <c r="N59" s="6">
        <f t="shared" si="24"/>
        <v>1.6507844865552077</v>
      </c>
      <c r="O59" s="6">
        <f t="shared" si="25"/>
        <v>6.1818585740396781E-2</v>
      </c>
      <c r="P59" s="7">
        <f t="shared" si="19"/>
        <v>8.7141946803885248E-2</v>
      </c>
      <c r="Q59" s="6">
        <f t="shared" si="20"/>
        <v>20.92057990189657</v>
      </c>
      <c r="R59" s="6">
        <f t="shared" si="26"/>
        <v>19.872156173344333</v>
      </c>
      <c r="S59" s="6">
        <f t="shared" si="27"/>
        <v>0.10008312295822108</v>
      </c>
      <c r="T59" s="8">
        <f t="shared" si="21"/>
        <v>2.0914067232932457E-3</v>
      </c>
      <c r="U59" s="6">
        <f t="shared" si="22"/>
        <v>30.604403856722787</v>
      </c>
      <c r="V59" s="6">
        <f t="shared" si="28"/>
        <v>31.270215192714396</v>
      </c>
      <c r="W59" s="6">
        <f t="shared" si="29"/>
        <v>-1.3954006548502207E-3</v>
      </c>
      <c r="X59" s="6">
        <f t="shared" si="30"/>
        <v>52.793155852613936</v>
      </c>
      <c r="Y59" s="6">
        <f t="shared" si="31"/>
        <v>0.16050630804376453</v>
      </c>
    </row>
    <row r="60" spans="1:25" x14ac:dyDescent="0.25">
      <c r="A60" s="39"/>
      <c r="B60">
        <v>45</v>
      </c>
      <c r="C60">
        <v>2014</v>
      </c>
      <c r="D60" s="33">
        <f t="shared" si="33"/>
        <v>0.39215090907733313</v>
      </c>
      <c r="E60" s="33">
        <f t="shared" si="33"/>
        <v>0.75394242309969828</v>
      </c>
      <c r="F60" s="33">
        <f t="shared" si="14"/>
        <v>2.8770684529356276</v>
      </c>
      <c r="G60" s="12">
        <f t="shared" si="15"/>
        <v>0.25</v>
      </c>
      <c r="H60" s="12">
        <f t="shared" si="16"/>
        <v>0.111</v>
      </c>
      <c r="I60" s="12">
        <f t="shared" si="17"/>
        <v>2.1000000000000001E-2</v>
      </c>
      <c r="J60" s="12">
        <f t="shared" si="6"/>
        <v>2.1717756721874082</v>
      </c>
      <c r="K60" s="6">
        <f t="shared" si="7"/>
        <v>1.7616777272906414</v>
      </c>
      <c r="L60" s="7">
        <f t="shared" si="18"/>
        <v>1.3161454369271164</v>
      </c>
      <c r="M60" s="6">
        <f t="shared" si="23"/>
        <v>1.3385129620657548</v>
      </c>
      <c r="N60" s="6">
        <f t="shared" si="24"/>
        <v>1.3385129620657548</v>
      </c>
      <c r="O60" s="6">
        <f t="shared" si="25"/>
        <v>-0.31227152448945295</v>
      </c>
      <c r="P60" s="7">
        <f t="shared" si="19"/>
        <v>8.1306281817891346E-2</v>
      </c>
      <c r="Q60" s="6">
        <f t="shared" si="20"/>
        <v>16.96312728928979</v>
      </c>
      <c r="R60" s="6">
        <f t="shared" si="26"/>
        <v>19.635633851081007</v>
      </c>
      <c r="S60" s="6">
        <f t="shared" si="27"/>
        <v>-0.23652232226332615</v>
      </c>
      <c r="T60" s="8">
        <f t="shared" si="21"/>
        <v>1.9513507636293923E-3</v>
      </c>
      <c r="U60" s="6">
        <f t="shared" si="22"/>
        <v>24.815105540518807</v>
      </c>
      <c r="V60" s="6">
        <f t="shared" si="28"/>
        <v>31.257619009565271</v>
      </c>
      <c r="W60" s="6">
        <f t="shared" si="29"/>
        <v>-1.2596183149124585E-2</v>
      </c>
      <c r="X60" s="6">
        <f t="shared" si="30"/>
        <v>52.231765822712035</v>
      </c>
      <c r="Y60" s="6">
        <f t="shared" si="31"/>
        <v>-0.56139002990190079</v>
      </c>
    </row>
    <row r="61" spans="1:25" x14ac:dyDescent="0.25">
      <c r="A61" s="39"/>
      <c r="B61">
        <v>46</v>
      </c>
      <c r="C61">
        <v>2015</v>
      </c>
      <c r="D61" s="33">
        <f t="shared" si="33"/>
        <v>0.38752244529194796</v>
      </c>
      <c r="E61" s="33">
        <f t="shared" si="33"/>
        <v>0.72508012477379491</v>
      </c>
      <c r="F61" s="33">
        <f t="shared" si="14"/>
        <v>3.0621321717758239</v>
      </c>
      <c r="G61" s="12">
        <f t="shared" si="15"/>
        <v>0.25</v>
      </c>
      <c r="H61" s="12">
        <f t="shared" si="16"/>
        <v>0.111</v>
      </c>
      <c r="I61" s="12">
        <f t="shared" si="17"/>
        <v>2.1000000000000001E-2</v>
      </c>
      <c r="J61" s="12">
        <f t="shared" si="6"/>
        <v>2.3114723422376362</v>
      </c>
      <c r="K61" s="6">
        <f t="shared" si="7"/>
        <v>1.874995375773316</v>
      </c>
      <c r="L61" s="7">
        <f t="shared" si="18"/>
        <v>1.2508215010688599</v>
      </c>
      <c r="M61" s="6">
        <f t="shared" si="23"/>
        <v>1.4990111492096059</v>
      </c>
      <c r="N61" s="6">
        <f t="shared" si="24"/>
        <v>1.4990111492096059</v>
      </c>
      <c r="O61" s="6">
        <f t="shared" si="25"/>
        <v>0.16049818714385111</v>
      </c>
      <c r="P61" s="7">
        <f t="shared" si="19"/>
        <v>7.7270826320856231E-2</v>
      </c>
      <c r="Q61" s="6">
        <f t="shared" si="20"/>
        <v>18.997139103429877</v>
      </c>
      <c r="R61" s="6">
        <f t="shared" si="26"/>
        <v>19.586296834328479</v>
      </c>
      <c r="S61" s="6">
        <f t="shared" si="27"/>
        <v>-4.9337016752527774E-2</v>
      </c>
      <c r="T61" s="8">
        <f t="shared" si="21"/>
        <v>1.8544998317005495E-3</v>
      </c>
      <c r="U61" s="6">
        <f t="shared" si="22"/>
        <v>27.790631042259093</v>
      </c>
      <c r="V61" s="6">
        <f t="shared" si="28"/>
        <v>31.251189480963394</v>
      </c>
      <c r="W61" s="6">
        <f t="shared" si="29"/>
        <v>-6.429528601877621E-3</v>
      </c>
      <c r="X61" s="6">
        <f t="shared" si="30"/>
        <v>52.336497464501477</v>
      </c>
      <c r="Y61" s="6">
        <f t="shared" si="31"/>
        <v>0.10473164178944216</v>
      </c>
    </row>
    <row r="62" spans="1:25" x14ac:dyDescent="0.25">
      <c r="A62" s="39"/>
      <c r="B62">
        <v>47</v>
      </c>
      <c r="C62">
        <v>2016</v>
      </c>
      <c r="D62" s="33">
        <f t="shared" si="33"/>
        <v>0.37695587962992699</v>
      </c>
      <c r="E62" s="33">
        <f t="shared" si="33"/>
        <v>0.89852474988115716</v>
      </c>
      <c r="F62" s="33">
        <f t="shared" si="14"/>
        <v>4.392795798188736</v>
      </c>
      <c r="G62" s="12">
        <f t="shared" si="15"/>
        <v>0.25</v>
      </c>
      <c r="H62" s="12">
        <f t="shared" si="16"/>
        <v>0.111</v>
      </c>
      <c r="I62" s="12">
        <f t="shared" si="17"/>
        <v>2.1000000000000001E-2</v>
      </c>
      <c r="J62" s="12">
        <f t="shared" si="6"/>
        <v>3.3159332853756118</v>
      </c>
      <c r="K62" s="6">
        <f t="shared" si="7"/>
        <v>2.6897832445761973</v>
      </c>
      <c r="L62" s="7">
        <f t="shared" si="18"/>
        <v>1.5077628594930745</v>
      </c>
      <c r="M62" s="6">
        <f t="shared" si="23"/>
        <v>1.7839564276576825</v>
      </c>
      <c r="N62" s="6">
        <f t="shared" si="24"/>
        <v>1.7839564276576825</v>
      </c>
      <c r="O62" s="6">
        <f t="shared" si="25"/>
        <v>0.2849452784480766</v>
      </c>
      <c r="P62" s="7">
        <f t="shared" si="19"/>
        <v>9.3143651551695739E-2</v>
      </c>
      <c r="Q62" s="6">
        <f t="shared" si="20"/>
        <v>22.608283086180037</v>
      </c>
      <c r="R62" s="6">
        <f t="shared" si="26"/>
        <v>19.867775668764956</v>
      </c>
      <c r="S62" s="6">
        <f t="shared" si="27"/>
        <v>0.28147883443647714</v>
      </c>
      <c r="T62" s="8">
        <f t="shared" si="21"/>
        <v>2.2354476372406975E-3</v>
      </c>
      <c r="U62" s="6">
        <f t="shared" si="22"/>
        <v>33.073319636509837</v>
      </c>
      <c r="V62" s="6">
        <f t="shared" si="28"/>
        <v>31.255262757514355</v>
      </c>
      <c r="W62" s="6">
        <f t="shared" si="29"/>
        <v>4.0732765509616797E-3</v>
      </c>
      <c r="X62" s="6">
        <f t="shared" si="30"/>
        <v>52.906994853936993</v>
      </c>
      <c r="Y62" s="6">
        <f t="shared" si="31"/>
        <v>0.57049738943551631</v>
      </c>
    </row>
  </sheetData>
  <mergeCells count="2">
    <mergeCell ref="A4:A14"/>
    <mergeCell ref="A16:A62"/>
  </mergeCells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'Model Parameters'!$C$4:$C$6</xm:f>
          </x14:formula1>
          <xm:sqref>B1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H136"/>
  <sheetViews>
    <sheetView workbookViewId="0">
      <selection activeCell="K36" sqref="K36"/>
    </sheetView>
  </sheetViews>
  <sheetFormatPr defaultRowHeight="15" x14ac:dyDescent="0.25"/>
  <cols>
    <col min="47" max="86" width="6.28515625" customWidth="1"/>
  </cols>
  <sheetData>
    <row r="1" spans="1:86" x14ac:dyDescent="0.25">
      <c r="A1" s="2" t="s">
        <v>90</v>
      </c>
      <c r="J1" s="2" t="s">
        <v>91</v>
      </c>
      <c r="AS1" s="2" t="s">
        <v>92</v>
      </c>
    </row>
    <row r="2" spans="1:86" x14ac:dyDescent="0.25">
      <c r="AS2" t="s">
        <v>14</v>
      </c>
      <c r="AT2" t="s">
        <v>103</v>
      </c>
    </row>
    <row r="3" spans="1:86" x14ac:dyDescent="0.25">
      <c r="AS3" t="s">
        <v>40</v>
      </c>
      <c r="AT3" t="s">
        <v>86</v>
      </c>
    </row>
    <row r="4" spans="1:86" x14ac:dyDescent="0.25">
      <c r="AS4" t="s">
        <v>39</v>
      </c>
      <c r="AT4" t="s">
        <v>87</v>
      </c>
    </row>
    <row r="5" spans="1:86" x14ac:dyDescent="0.25">
      <c r="P5" t="s">
        <v>98</v>
      </c>
      <c r="T5" t="s">
        <v>99</v>
      </c>
      <c r="U5" t="s">
        <v>100</v>
      </c>
      <c r="AU5" t="s">
        <v>39</v>
      </c>
    </row>
    <row r="6" spans="1:86" x14ac:dyDescent="0.25">
      <c r="Q6" t="s">
        <v>101</v>
      </c>
      <c r="T6">
        <v>1</v>
      </c>
      <c r="U6">
        <v>500</v>
      </c>
      <c r="AU6">
        <v>0.01</v>
      </c>
      <c r="AV6">
        <v>0.02</v>
      </c>
      <c r="AW6">
        <v>0.03</v>
      </c>
      <c r="AX6">
        <v>0.04</v>
      </c>
      <c r="AY6">
        <v>0.05</v>
      </c>
      <c r="AZ6">
        <v>0.06</v>
      </c>
      <c r="BA6">
        <v>7.0000000000000007E-2</v>
      </c>
      <c r="BB6">
        <v>0.08</v>
      </c>
      <c r="BC6">
        <v>0.09</v>
      </c>
      <c r="BD6">
        <v>0.1</v>
      </c>
      <c r="BE6">
        <v>0.11</v>
      </c>
      <c r="BF6">
        <v>0.12</v>
      </c>
      <c r="BG6">
        <v>0.13</v>
      </c>
      <c r="BH6">
        <v>0.14000000000000001</v>
      </c>
      <c r="BI6">
        <v>0.15</v>
      </c>
      <c r="BJ6">
        <v>0.16</v>
      </c>
      <c r="BK6">
        <v>0.17</v>
      </c>
      <c r="BL6">
        <v>0.18</v>
      </c>
      <c r="BM6">
        <v>0.19</v>
      </c>
      <c r="BN6">
        <v>0.2</v>
      </c>
      <c r="BO6">
        <v>0.21</v>
      </c>
      <c r="BP6">
        <v>0.22</v>
      </c>
      <c r="BQ6">
        <v>0.23</v>
      </c>
      <c r="BR6">
        <v>0.24</v>
      </c>
      <c r="BS6">
        <v>0.25</v>
      </c>
      <c r="BT6">
        <v>0.26</v>
      </c>
      <c r="BU6">
        <v>0.27</v>
      </c>
      <c r="BV6">
        <v>0.28000000000000003</v>
      </c>
      <c r="BW6">
        <v>0.28999999999999998</v>
      </c>
      <c r="BX6">
        <v>0.3</v>
      </c>
      <c r="BY6">
        <v>0.31</v>
      </c>
      <c r="BZ6">
        <v>0.32</v>
      </c>
      <c r="CA6">
        <v>0.33</v>
      </c>
      <c r="CB6">
        <v>0.34</v>
      </c>
      <c r="CC6">
        <v>0.35</v>
      </c>
      <c r="CD6">
        <v>0.36</v>
      </c>
      <c r="CE6">
        <v>0.37</v>
      </c>
      <c r="CF6">
        <v>0.38</v>
      </c>
      <c r="CG6">
        <v>0.39</v>
      </c>
      <c r="CH6">
        <v>0.4</v>
      </c>
    </row>
    <row r="7" spans="1:86" x14ac:dyDescent="0.25">
      <c r="Q7" t="s">
        <v>102</v>
      </c>
      <c r="T7">
        <v>1</v>
      </c>
      <c r="U7">
        <v>500</v>
      </c>
      <c r="AS7" t="s">
        <v>40</v>
      </c>
      <c r="AT7" s="7">
        <v>5.0000000000000001E-3</v>
      </c>
      <c r="AU7">
        <f>MAX(0,0.85-0.018*AU$6/$AT7)</f>
        <v>0.81399999999999995</v>
      </c>
      <c r="AV7" s="12">
        <f t="shared" ref="AV7:CH13" si="0">MAX(0,0.85-0.018*AV$6/$AT7)</f>
        <v>0.77800000000000002</v>
      </c>
      <c r="AW7" s="12">
        <f t="shared" si="0"/>
        <v>0.74199999999999999</v>
      </c>
      <c r="AX7" s="12">
        <f t="shared" si="0"/>
        <v>0.70599999999999996</v>
      </c>
      <c r="AY7" s="12">
        <f t="shared" si="0"/>
        <v>0.66999999999999993</v>
      </c>
      <c r="AZ7" s="12">
        <f t="shared" si="0"/>
        <v>0.63400000000000001</v>
      </c>
      <c r="BA7" s="12">
        <f t="shared" si="0"/>
        <v>0.59799999999999998</v>
      </c>
      <c r="BB7" s="12">
        <f t="shared" si="0"/>
        <v>0.56200000000000006</v>
      </c>
      <c r="BC7" s="12">
        <f t="shared" si="0"/>
        <v>0.52600000000000002</v>
      </c>
      <c r="BD7" s="12">
        <f t="shared" si="0"/>
        <v>0.49</v>
      </c>
      <c r="BE7" s="12">
        <f t="shared" si="0"/>
        <v>0.45400000000000001</v>
      </c>
      <c r="BF7" s="12">
        <f t="shared" si="0"/>
        <v>0.41800000000000009</v>
      </c>
      <c r="BG7" s="12">
        <f t="shared" si="0"/>
        <v>0.38199999999999995</v>
      </c>
      <c r="BH7" s="12">
        <f t="shared" si="0"/>
        <v>0.34599999999999997</v>
      </c>
      <c r="BI7" s="12">
        <f t="shared" si="0"/>
        <v>0.31000000000000005</v>
      </c>
      <c r="BJ7" s="12">
        <f t="shared" si="0"/>
        <v>0.27400000000000002</v>
      </c>
      <c r="BK7" s="12">
        <f t="shared" si="0"/>
        <v>0.23799999999999999</v>
      </c>
      <c r="BL7" s="12">
        <f t="shared" si="0"/>
        <v>0.20200000000000007</v>
      </c>
      <c r="BM7" s="12">
        <f t="shared" si="0"/>
        <v>0.16600000000000004</v>
      </c>
      <c r="BN7" s="12">
        <f t="shared" si="0"/>
        <v>0.13</v>
      </c>
      <c r="BO7" s="12">
        <f t="shared" si="0"/>
        <v>9.4000000000000083E-2</v>
      </c>
      <c r="BP7" s="12">
        <f t="shared" si="0"/>
        <v>5.8000000000000052E-2</v>
      </c>
      <c r="BQ7" s="12">
        <f t="shared" si="0"/>
        <v>2.2000000000000131E-2</v>
      </c>
      <c r="BR7" s="12">
        <f t="shared" si="0"/>
        <v>0</v>
      </c>
      <c r="BS7" s="12">
        <f t="shared" si="0"/>
        <v>0</v>
      </c>
      <c r="BT7" s="12">
        <f t="shared" si="0"/>
        <v>0</v>
      </c>
      <c r="BU7" s="12">
        <f t="shared" si="0"/>
        <v>0</v>
      </c>
      <c r="BV7" s="12">
        <f t="shared" si="0"/>
        <v>0</v>
      </c>
      <c r="BW7" s="12">
        <f t="shared" si="0"/>
        <v>0</v>
      </c>
      <c r="BX7" s="12">
        <f t="shared" si="0"/>
        <v>0</v>
      </c>
      <c r="BY7" s="12">
        <f t="shared" si="0"/>
        <v>0</v>
      </c>
      <c r="BZ7" s="12">
        <f t="shared" si="0"/>
        <v>0</v>
      </c>
      <c r="CA7" s="12">
        <f t="shared" si="0"/>
        <v>0</v>
      </c>
      <c r="CB7" s="12">
        <f t="shared" si="0"/>
        <v>0</v>
      </c>
      <c r="CC7" s="12">
        <f t="shared" si="0"/>
        <v>0</v>
      </c>
      <c r="CD7" s="12">
        <f t="shared" si="0"/>
        <v>0</v>
      </c>
      <c r="CE7" s="12">
        <f t="shared" si="0"/>
        <v>0</v>
      </c>
      <c r="CF7" s="12">
        <f t="shared" si="0"/>
        <v>0</v>
      </c>
      <c r="CG7" s="12">
        <f t="shared" si="0"/>
        <v>0</v>
      </c>
      <c r="CH7" s="12">
        <f t="shared" si="0"/>
        <v>0</v>
      </c>
    </row>
    <row r="8" spans="1:86" x14ac:dyDescent="0.25">
      <c r="Q8" t="s">
        <v>68</v>
      </c>
      <c r="AT8" s="7">
        <v>0.01</v>
      </c>
      <c r="AU8" s="12">
        <f t="shared" ref="AU8:BJ29" si="1">MAX(0,0.85-0.018*AU$6/$AT8)</f>
        <v>0.83199999999999996</v>
      </c>
      <c r="AV8" s="12">
        <f t="shared" si="0"/>
        <v>0.81399999999999995</v>
      </c>
      <c r="AW8" s="12">
        <f t="shared" si="0"/>
        <v>0.79600000000000004</v>
      </c>
      <c r="AX8" s="12">
        <f t="shared" si="0"/>
        <v>0.77800000000000002</v>
      </c>
      <c r="AY8" s="12">
        <f t="shared" si="0"/>
        <v>0.76</v>
      </c>
      <c r="AZ8" s="12">
        <f t="shared" si="0"/>
        <v>0.74199999999999999</v>
      </c>
      <c r="BA8" s="12">
        <f t="shared" si="0"/>
        <v>0.72399999999999998</v>
      </c>
      <c r="BB8" s="12">
        <f t="shared" si="0"/>
        <v>0.70599999999999996</v>
      </c>
      <c r="BC8" s="12">
        <f t="shared" si="0"/>
        <v>0.68799999999999994</v>
      </c>
      <c r="BD8" s="12">
        <f t="shared" si="0"/>
        <v>0.66999999999999993</v>
      </c>
      <c r="BE8" s="12">
        <f t="shared" si="0"/>
        <v>0.65200000000000002</v>
      </c>
      <c r="BF8" s="12">
        <f t="shared" si="0"/>
        <v>0.63400000000000001</v>
      </c>
      <c r="BG8" s="12">
        <f t="shared" si="0"/>
        <v>0.61599999999999999</v>
      </c>
      <c r="BH8" s="12">
        <f t="shared" si="0"/>
        <v>0.59799999999999998</v>
      </c>
      <c r="BI8" s="12">
        <f t="shared" si="0"/>
        <v>0.58000000000000007</v>
      </c>
      <c r="BJ8" s="12">
        <f t="shared" si="0"/>
        <v>0.56200000000000006</v>
      </c>
      <c r="BK8" s="12">
        <f t="shared" si="0"/>
        <v>0.54400000000000004</v>
      </c>
      <c r="BL8" s="12">
        <f t="shared" si="0"/>
        <v>0.52600000000000002</v>
      </c>
      <c r="BM8" s="12">
        <f t="shared" si="0"/>
        <v>0.50800000000000001</v>
      </c>
      <c r="BN8" s="12">
        <f t="shared" si="0"/>
        <v>0.49</v>
      </c>
      <c r="BO8" s="12">
        <f t="shared" si="0"/>
        <v>0.47200000000000003</v>
      </c>
      <c r="BP8" s="12">
        <f t="shared" si="0"/>
        <v>0.45400000000000001</v>
      </c>
      <c r="BQ8" s="12">
        <f t="shared" si="0"/>
        <v>0.43600000000000005</v>
      </c>
      <c r="BR8" s="12">
        <f t="shared" si="0"/>
        <v>0.41800000000000009</v>
      </c>
      <c r="BS8" s="12">
        <f t="shared" si="0"/>
        <v>0.4</v>
      </c>
      <c r="BT8" s="12">
        <f t="shared" si="0"/>
        <v>0.38199999999999995</v>
      </c>
      <c r="BU8" s="12">
        <f t="shared" si="0"/>
        <v>0.36399999999999999</v>
      </c>
      <c r="BV8" s="12">
        <f t="shared" si="0"/>
        <v>0.34599999999999997</v>
      </c>
      <c r="BW8" s="12">
        <f t="shared" si="0"/>
        <v>0.32800000000000007</v>
      </c>
      <c r="BX8" s="12">
        <f t="shared" si="0"/>
        <v>0.31000000000000005</v>
      </c>
      <c r="BY8" s="12">
        <f t="shared" si="0"/>
        <v>0.29200000000000004</v>
      </c>
      <c r="BZ8" s="12">
        <f t="shared" si="0"/>
        <v>0.27400000000000002</v>
      </c>
      <c r="CA8" s="12">
        <f t="shared" si="0"/>
        <v>0.25600000000000001</v>
      </c>
      <c r="CB8" s="12">
        <f t="shared" si="0"/>
        <v>0.23799999999999999</v>
      </c>
      <c r="CC8" s="12">
        <f t="shared" si="0"/>
        <v>0.22000000000000008</v>
      </c>
      <c r="CD8" s="12">
        <f t="shared" si="0"/>
        <v>0.20200000000000007</v>
      </c>
      <c r="CE8" s="12">
        <f t="shared" si="0"/>
        <v>0.18400000000000005</v>
      </c>
      <c r="CF8" s="12">
        <f t="shared" si="0"/>
        <v>0.16600000000000004</v>
      </c>
      <c r="CG8" s="12">
        <f t="shared" si="0"/>
        <v>0.14800000000000002</v>
      </c>
      <c r="CH8" s="12">
        <f t="shared" si="0"/>
        <v>0.13</v>
      </c>
    </row>
    <row r="9" spans="1:86" x14ac:dyDescent="0.25">
      <c r="J9" s="7"/>
      <c r="AT9" s="7">
        <v>1.4999999999999999E-2</v>
      </c>
      <c r="AU9" s="12">
        <f t="shared" si="1"/>
        <v>0.83799999999999997</v>
      </c>
      <c r="AV9" s="12">
        <f t="shared" si="0"/>
        <v>0.82599999999999996</v>
      </c>
      <c r="AW9" s="12">
        <f t="shared" si="0"/>
        <v>0.81399999999999995</v>
      </c>
      <c r="AX9" s="12">
        <f t="shared" si="0"/>
        <v>0.80199999999999994</v>
      </c>
      <c r="AY9" s="12">
        <f t="shared" si="0"/>
        <v>0.79</v>
      </c>
      <c r="AZ9" s="12">
        <f t="shared" si="0"/>
        <v>0.77800000000000002</v>
      </c>
      <c r="BA9" s="12">
        <f t="shared" si="0"/>
        <v>0.76600000000000001</v>
      </c>
      <c r="BB9" s="12">
        <f t="shared" si="0"/>
        <v>0.754</v>
      </c>
      <c r="BC9" s="12">
        <f t="shared" si="0"/>
        <v>0.74199999999999999</v>
      </c>
      <c r="BD9" s="12">
        <f t="shared" si="0"/>
        <v>0.73</v>
      </c>
      <c r="BE9" s="12">
        <f t="shared" si="0"/>
        <v>0.71799999999999997</v>
      </c>
      <c r="BF9" s="12">
        <f t="shared" si="0"/>
        <v>0.70599999999999996</v>
      </c>
      <c r="BG9" s="12">
        <f t="shared" si="0"/>
        <v>0.69399999999999995</v>
      </c>
      <c r="BH9" s="12">
        <f t="shared" si="0"/>
        <v>0.68199999999999994</v>
      </c>
      <c r="BI9" s="12">
        <f t="shared" si="0"/>
        <v>0.66999999999999993</v>
      </c>
      <c r="BJ9" s="12">
        <f t="shared" si="0"/>
        <v>0.65799999999999992</v>
      </c>
      <c r="BK9" s="12">
        <f t="shared" si="0"/>
        <v>0.64600000000000002</v>
      </c>
      <c r="BL9" s="12">
        <f t="shared" si="0"/>
        <v>0.63400000000000001</v>
      </c>
      <c r="BM9" s="12">
        <f t="shared" si="0"/>
        <v>0.622</v>
      </c>
      <c r="BN9" s="12">
        <f t="shared" si="0"/>
        <v>0.61</v>
      </c>
      <c r="BO9" s="12">
        <f t="shared" si="0"/>
        <v>0.59799999999999998</v>
      </c>
      <c r="BP9" s="12">
        <f t="shared" si="0"/>
        <v>0.58599999999999997</v>
      </c>
      <c r="BQ9" s="12">
        <f t="shared" si="0"/>
        <v>0.57400000000000007</v>
      </c>
      <c r="BR9" s="12">
        <f t="shared" si="0"/>
        <v>0.56200000000000006</v>
      </c>
      <c r="BS9" s="12">
        <f t="shared" si="0"/>
        <v>0.55000000000000004</v>
      </c>
      <c r="BT9" s="12">
        <f t="shared" si="0"/>
        <v>0.53800000000000003</v>
      </c>
      <c r="BU9" s="12">
        <f t="shared" si="0"/>
        <v>0.52600000000000002</v>
      </c>
      <c r="BV9" s="12">
        <f t="shared" si="0"/>
        <v>0.51400000000000001</v>
      </c>
      <c r="BW9" s="12">
        <f t="shared" si="0"/>
        <v>0.502</v>
      </c>
      <c r="BX9" s="12">
        <f t="shared" si="0"/>
        <v>0.49</v>
      </c>
      <c r="BY9" s="12">
        <f t="shared" si="0"/>
        <v>0.47799999999999998</v>
      </c>
      <c r="BZ9" s="12">
        <f t="shared" si="0"/>
        <v>0.46599999999999997</v>
      </c>
      <c r="CA9" s="12">
        <f t="shared" si="0"/>
        <v>0.45399999999999996</v>
      </c>
      <c r="CB9" s="12">
        <f t="shared" si="0"/>
        <v>0.442</v>
      </c>
      <c r="CC9" s="12">
        <f t="shared" si="0"/>
        <v>0.43</v>
      </c>
      <c r="CD9" s="12">
        <f t="shared" si="0"/>
        <v>0.41799999999999998</v>
      </c>
      <c r="CE9" s="12">
        <f t="shared" si="0"/>
        <v>0.40600000000000003</v>
      </c>
      <c r="CF9" s="12">
        <f t="shared" si="0"/>
        <v>0.39399999999999996</v>
      </c>
      <c r="CG9" s="12">
        <f t="shared" si="0"/>
        <v>0.38200000000000001</v>
      </c>
      <c r="CH9" s="12">
        <f t="shared" si="0"/>
        <v>0.37</v>
      </c>
    </row>
    <row r="10" spans="1:86" x14ac:dyDescent="0.25">
      <c r="E10" s="7"/>
      <c r="J10" s="7"/>
      <c r="K10" t="s">
        <v>70</v>
      </c>
      <c r="L10" t="s">
        <v>66</v>
      </c>
      <c r="Q10" t="s">
        <v>69</v>
      </c>
      <c r="AT10" s="7">
        <v>0.02</v>
      </c>
      <c r="AU10" s="12">
        <f t="shared" si="1"/>
        <v>0.84099999999999997</v>
      </c>
      <c r="AV10" s="12">
        <f t="shared" si="0"/>
        <v>0.83199999999999996</v>
      </c>
      <c r="AW10" s="12">
        <f t="shared" si="0"/>
        <v>0.82299999999999995</v>
      </c>
      <c r="AX10" s="12">
        <f t="shared" si="0"/>
        <v>0.81399999999999995</v>
      </c>
      <c r="AY10" s="12">
        <f t="shared" si="0"/>
        <v>0.80499999999999994</v>
      </c>
      <c r="AZ10" s="12">
        <f t="shared" si="0"/>
        <v>0.79600000000000004</v>
      </c>
      <c r="BA10" s="12">
        <f t="shared" si="0"/>
        <v>0.78699999999999992</v>
      </c>
      <c r="BB10" s="12">
        <f t="shared" si="0"/>
        <v>0.77800000000000002</v>
      </c>
      <c r="BC10" s="12">
        <f t="shared" si="0"/>
        <v>0.76900000000000002</v>
      </c>
      <c r="BD10" s="12">
        <f t="shared" si="0"/>
        <v>0.76</v>
      </c>
      <c r="BE10" s="12">
        <f t="shared" si="0"/>
        <v>0.751</v>
      </c>
      <c r="BF10" s="12">
        <f t="shared" si="0"/>
        <v>0.74199999999999999</v>
      </c>
      <c r="BG10" s="12">
        <f t="shared" si="0"/>
        <v>0.73299999999999998</v>
      </c>
      <c r="BH10" s="12">
        <f t="shared" si="0"/>
        <v>0.72399999999999998</v>
      </c>
      <c r="BI10" s="12">
        <f t="shared" si="0"/>
        <v>0.71499999999999997</v>
      </c>
      <c r="BJ10" s="12">
        <f t="shared" si="0"/>
        <v>0.70599999999999996</v>
      </c>
      <c r="BK10" s="12">
        <f t="shared" si="0"/>
        <v>0.69699999999999995</v>
      </c>
      <c r="BL10" s="12">
        <f t="shared" si="0"/>
        <v>0.68799999999999994</v>
      </c>
      <c r="BM10" s="12">
        <f t="shared" si="0"/>
        <v>0.67900000000000005</v>
      </c>
      <c r="BN10" s="12">
        <f t="shared" si="0"/>
        <v>0.66999999999999993</v>
      </c>
      <c r="BO10" s="12">
        <f t="shared" si="0"/>
        <v>0.66100000000000003</v>
      </c>
      <c r="BP10" s="12">
        <f t="shared" si="0"/>
        <v>0.65200000000000002</v>
      </c>
      <c r="BQ10" s="12">
        <f t="shared" si="0"/>
        <v>0.64300000000000002</v>
      </c>
      <c r="BR10" s="12">
        <f t="shared" si="0"/>
        <v>0.63400000000000001</v>
      </c>
      <c r="BS10" s="12">
        <f t="shared" si="0"/>
        <v>0.625</v>
      </c>
      <c r="BT10" s="12">
        <f t="shared" si="0"/>
        <v>0.61599999999999999</v>
      </c>
      <c r="BU10" s="12">
        <f t="shared" si="0"/>
        <v>0.60699999999999998</v>
      </c>
      <c r="BV10" s="12">
        <f t="shared" si="0"/>
        <v>0.59799999999999998</v>
      </c>
      <c r="BW10" s="12">
        <f t="shared" si="0"/>
        <v>0.58899999999999997</v>
      </c>
      <c r="BX10" s="12">
        <f t="shared" si="0"/>
        <v>0.58000000000000007</v>
      </c>
      <c r="BY10" s="12">
        <f t="shared" si="0"/>
        <v>0.57099999999999995</v>
      </c>
      <c r="BZ10" s="12">
        <f t="shared" si="0"/>
        <v>0.56200000000000006</v>
      </c>
      <c r="CA10" s="12">
        <f t="shared" si="0"/>
        <v>0.55299999999999994</v>
      </c>
      <c r="CB10" s="12">
        <f t="shared" si="0"/>
        <v>0.54400000000000004</v>
      </c>
      <c r="CC10" s="12">
        <f t="shared" si="0"/>
        <v>0.53500000000000003</v>
      </c>
      <c r="CD10" s="12">
        <f t="shared" si="0"/>
        <v>0.52600000000000002</v>
      </c>
      <c r="CE10" s="12">
        <f t="shared" si="0"/>
        <v>0.51700000000000002</v>
      </c>
      <c r="CF10" s="12">
        <f t="shared" si="0"/>
        <v>0.50800000000000001</v>
      </c>
      <c r="CG10" s="12">
        <f t="shared" si="0"/>
        <v>0.499</v>
      </c>
      <c r="CH10" s="12">
        <f t="shared" si="0"/>
        <v>0.49</v>
      </c>
    </row>
    <row r="11" spans="1:86" x14ac:dyDescent="0.25">
      <c r="A11" t="s">
        <v>64</v>
      </c>
      <c r="B11" t="s">
        <v>25</v>
      </c>
      <c r="E11" s="7"/>
      <c r="J11" s="7"/>
      <c r="K11">
        <v>0</v>
      </c>
      <c r="L11">
        <f>0.2129+0.9303*K11-0.2413*K11^2</f>
        <v>0.21290000000000001</v>
      </c>
      <c r="P11" t="s">
        <v>67</v>
      </c>
      <c r="Q11">
        <v>1</v>
      </c>
      <c r="R11">
        <v>20</v>
      </c>
      <c r="S11">
        <v>40</v>
      </c>
      <c r="T11">
        <v>60</v>
      </c>
      <c r="U11">
        <v>80</v>
      </c>
      <c r="V11">
        <v>100</v>
      </c>
      <c r="W11">
        <v>120</v>
      </c>
      <c r="X11">
        <v>140</v>
      </c>
      <c r="Y11">
        <v>160</v>
      </c>
      <c r="Z11">
        <v>180</v>
      </c>
      <c r="AA11">
        <v>200</v>
      </c>
      <c r="AB11">
        <v>220</v>
      </c>
      <c r="AC11">
        <v>240</v>
      </c>
      <c r="AD11">
        <v>260</v>
      </c>
      <c r="AE11">
        <v>280</v>
      </c>
      <c r="AF11">
        <v>300</v>
      </c>
      <c r="AG11">
        <v>320</v>
      </c>
      <c r="AH11">
        <v>340</v>
      </c>
      <c r="AI11">
        <v>360</v>
      </c>
      <c r="AJ11">
        <v>380</v>
      </c>
      <c r="AK11">
        <v>400</v>
      </c>
      <c r="AL11">
        <v>420</v>
      </c>
      <c r="AM11">
        <v>440</v>
      </c>
      <c r="AN11">
        <v>460</v>
      </c>
      <c r="AO11">
        <v>480</v>
      </c>
      <c r="AP11">
        <v>500</v>
      </c>
      <c r="AT11" s="7">
        <v>2.5000000000000001E-2</v>
      </c>
      <c r="AU11" s="12">
        <f t="shared" si="1"/>
        <v>0.84279999999999999</v>
      </c>
      <c r="AV11" s="12">
        <f t="shared" si="0"/>
        <v>0.83560000000000001</v>
      </c>
      <c r="AW11" s="12">
        <f t="shared" si="0"/>
        <v>0.82840000000000003</v>
      </c>
      <c r="AX11" s="12">
        <f t="shared" si="0"/>
        <v>0.82119999999999993</v>
      </c>
      <c r="AY11" s="12">
        <f t="shared" si="0"/>
        <v>0.81399999999999995</v>
      </c>
      <c r="AZ11" s="12">
        <f t="shared" si="0"/>
        <v>0.80679999999999996</v>
      </c>
      <c r="BA11" s="12">
        <f t="shared" si="0"/>
        <v>0.79959999999999998</v>
      </c>
      <c r="BB11" s="12">
        <f t="shared" si="0"/>
        <v>0.79239999999999999</v>
      </c>
      <c r="BC11" s="12">
        <f t="shared" si="0"/>
        <v>0.78520000000000001</v>
      </c>
      <c r="BD11" s="12">
        <f t="shared" si="0"/>
        <v>0.77800000000000002</v>
      </c>
      <c r="BE11" s="12">
        <f t="shared" si="0"/>
        <v>0.77079999999999993</v>
      </c>
      <c r="BF11" s="12">
        <f t="shared" si="0"/>
        <v>0.76360000000000006</v>
      </c>
      <c r="BG11" s="12">
        <f t="shared" si="0"/>
        <v>0.75639999999999996</v>
      </c>
      <c r="BH11" s="12">
        <f t="shared" si="0"/>
        <v>0.74919999999999998</v>
      </c>
      <c r="BI11" s="12">
        <f t="shared" si="0"/>
        <v>0.74199999999999999</v>
      </c>
      <c r="BJ11" s="12">
        <f t="shared" si="0"/>
        <v>0.73480000000000001</v>
      </c>
      <c r="BK11" s="12">
        <f t="shared" si="0"/>
        <v>0.72760000000000002</v>
      </c>
      <c r="BL11" s="12">
        <f t="shared" si="0"/>
        <v>0.72039999999999993</v>
      </c>
      <c r="BM11" s="12">
        <f t="shared" si="0"/>
        <v>0.71320000000000006</v>
      </c>
      <c r="BN11" s="12">
        <f t="shared" si="0"/>
        <v>0.70599999999999996</v>
      </c>
      <c r="BO11" s="12">
        <f t="shared" si="0"/>
        <v>0.69879999999999998</v>
      </c>
      <c r="BP11" s="12">
        <f t="shared" si="0"/>
        <v>0.69159999999999999</v>
      </c>
      <c r="BQ11" s="12">
        <f t="shared" si="0"/>
        <v>0.68440000000000001</v>
      </c>
      <c r="BR11" s="12">
        <f t="shared" si="0"/>
        <v>0.67720000000000002</v>
      </c>
      <c r="BS11" s="12">
        <f t="shared" si="0"/>
        <v>0.67</v>
      </c>
      <c r="BT11" s="12">
        <f t="shared" si="0"/>
        <v>0.66279999999999994</v>
      </c>
      <c r="BU11" s="12">
        <f t="shared" si="0"/>
        <v>0.65559999999999996</v>
      </c>
      <c r="BV11" s="12">
        <f t="shared" si="0"/>
        <v>0.64839999999999998</v>
      </c>
      <c r="BW11" s="12">
        <f t="shared" si="0"/>
        <v>0.64119999999999999</v>
      </c>
      <c r="BX11" s="12">
        <f t="shared" si="0"/>
        <v>0.63400000000000001</v>
      </c>
      <c r="BY11" s="12">
        <f t="shared" si="0"/>
        <v>0.62680000000000002</v>
      </c>
      <c r="BZ11" s="12">
        <f t="shared" si="0"/>
        <v>0.61960000000000004</v>
      </c>
      <c r="CA11" s="12">
        <f t="shared" si="0"/>
        <v>0.61240000000000006</v>
      </c>
      <c r="CB11" s="12">
        <f t="shared" si="0"/>
        <v>0.60519999999999996</v>
      </c>
      <c r="CC11" s="12">
        <f t="shared" si="0"/>
        <v>0.59800000000000009</v>
      </c>
      <c r="CD11" s="12">
        <f t="shared" si="0"/>
        <v>0.59079999999999999</v>
      </c>
      <c r="CE11" s="12">
        <f t="shared" si="0"/>
        <v>0.58360000000000001</v>
      </c>
      <c r="CF11" s="12">
        <f t="shared" si="0"/>
        <v>0.57640000000000002</v>
      </c>
      <c r="CG11" s="12">
        <f t="shared" si="0"/>
        <v>0.56920000000000004</v>
      </c>
      <c r="CH11" s="12">
        <f t="shared" si="0"/>
        <v>0.56200000000000006</v>
      </c>
    </row>
    <row r="12" spans="1:86" x14ac:dyDescent="0.25">
      <c r="A12">
        <v>-10</v>
      </c>
      <c r="B12">
        <f t="shared" ref="B12:B43" si="2">IF(A12&gt;45,0,((45-A12)/(45-topt))^0.2*EXP(0.076*(1-((45-A12)/(45-topt))^2.63)))</f>
        <v>1.8138333223518732E-3</v>
      </c>
      <c r="E12" s="7"/>
      <c r="J12" s="7"/>
      <c r="K12">
        <v>0.01</v>
      </c>
      <c r="L12" s="12">
        <f t="shared" ref="L12:L75" si="3">0.2129+0.9303*K12-0.2413*K12^2</f>
        <v>0.22217887</v>
      </c>
      <c r="P12">
        <v>1</v>
      </c>
      <c r="Q12">
        <f t="shared" ref="Q12:Z21" si="4">MIN(1.25,$P12/Q$11)</f>
        <v>1</v>
      </c>
      <c r="R12">
        <f t="shared" si="4"/>
        <v>0.05</v>
      </c>
      <c r="S12">
        <f t="shared" si="4"/>
        <v>2.5000000000000001E-2</v>
      </c>
      <c r="T12">
        <f t="shared" si="4"/>
        <v>1.6666666666666666E-2</v>
      </c>
      <c r="U12">
        <f t="shared" si="4"/>
        <v>1.2500000000000001E-2</v>
      </c>
      <c r="V12">
        <f t="shared" si="4"/>
        <v>0.01</v>
      </c>
      <c r="W12">
        <f t="shared" si="4"/>
        <v>8.3333333333333332E-3</v>
      </c>
      <c r="X12">
        <f t="shared" si="4"/>
        <v>7.1428571428571426E-3</v>
      </c>
      <c r="Y12">
        <f t="shared" si="4"/>
        <v>6.2500000000000003E-3</v>
      </c>
      <c r="Z12">
        <f t="shared" si="4"/>
        <v>5.5555555555555558E-3</v>
      </c>
      <c r="AA12">
        <f t="shared" ref="AA12:AJ21" si="5">MIN(1.25,$P12/AA$11)</f>
        <v>5.0000000000000001E-3</v>
      </c>
      <c r="AB12">
        <f t="shared" si="5"/>
        <v>4.5454545454545452E-3</v>
      </c>
      <c r="AC12">
        <f t="shared" si="5"/>
        <v>4.1666666666666666E-3</v>
      </c>
      <c r="AD12">
        <f t="shared" si="5"/>
        <v>3.8461538461538464E-3</v>
      </c>
      <c r="AE12">
        <f t="shared" si="5"/>
        <v>3.5714285714285713E-3</v>
      </c>
      <c r="AF12">
        <f t="shared" si="5"/>
        <v>3.3333333333333335E-3</v>
      </c>
      <c r="AG12">
        <f t="shared" si="5"/>
        <v>3.1250000000000002E-3</v>
      </c>
      <c r="AH12">
        <f t="shared" si="5"/>
        <v>2.9411764705882353E-3</v>
      </c>
      <c r="AI12">
        <f t="shared" si="5"/>
        <v>2.7777777777777779E-3</v>
      </c>
      <c r="AJ12">
        <f t="shared" si="5"/>
        <v>2.631578947368421E-3</v>
      </c>
      <c r="AK12">
        <f t="shared" ref="AK12:AP21" si="6">MIN(1.25,$P12/AK$11)</f>
        <v>2.5000000000000001E-3</v>
      </c>
      <c r="AL12">
        <f t="shared" si="6"/>
        <v>2.3809523809523812E-3</v>
      </c>
      <c r="AM12">
        <f t="shared" si="6"/>
        <v>2.2727272727272726E-3</v>
      </c>
      <c r="AN12">
        <f t="shared" si="6"/>
        <v>2.1739130434782609E-3</v>
      </c>
      <c r="AO12">
        <f t="shared" si="6"/>
        <v>2.0833333333333333E-3</v>
      </c>
      <c r="AP12">
        <f t="shared" si="6"/>
        <v>2E-3</v>
      </c>
      <c r="AT12" s="7">
        <v>0.03</v>
      </c>
      <c r="AU12" s="12">
        <f t="shared" si="1"/>
        <v>0.84399999999999997</v>
      </c>
      <c r="AV12" s="12">
        <f t="shared" si="0"/>
        <v>0.83799999999999997</v>
      </c>
      <c r="AW12" s="12">
        <f t="shared" si="0"/>
        <v>0.83199999999999996</v>
      </c>
      <c r="AX12" s="12">
        <f t="shared" si="0"/>
        <v>0.82599999999999996</v>
      </c>
      <c r="AY12" s="12">
        <f t="shared" si="0"/>
        <v>0.82</v>
      </c>
      <c r="AZ12" s="12">
        <f t="shared" si="0"/>
        <v>0.81399999999999995</v>
      </c>
      <c r="BA12" s="12">
        <f t="shared" si="0"/>
        <v>0.80799999999999994</v>
      </c>
      <c r="BB12" s="12">
        <f t="shared" si="0"/>
        <v>0.80199999999999994</v>
      </c>
      <c r="BC12" s="12">
        <f t="shared" si="0"/>
        <v>0.79599999999999993</v>
      </c>
      <c r="BD12" s="12">
        <f t="shared" si="0"/>
        <v>0.79</v>
      </c>
      <c r="BE12" s="12">
        <f t="shared" si="0"/>
        <v>0.78400000000000003</v>
      </c>
      <c r="BF12" s="12">
        <f t="shared" si="0"/>
        <v>0.77800000000000002</v>
      </c>
      <c r="BG12" s="12">
        <f t="shared" si="0"/>
        <v>0.77200000000000002</v>
      </c>
      <c r="BH12" s="12">
        <f t="shared" si="0"/>
        <v>0.76600000000000001</v>
      </c>
      <c r="BI12" s="12">
        <f t="shared" si="0"/>
        <v>0.76</v>
      </c>
      <c r="BJ12" s="12">
        <f t="shared" si="0"/>
        <v>0.754</v>
      </c>
      <c r="BK12" s="12">
        <f t="shared" si="0"/>
        <v>0.748</v>
      </c>
      <c r="BL12" s="12">
        <f t="shared" si="0"/>
        <v>0.74199999999999999</v>
      </c>
      <c r="BM12" s="12">
        <f t="shared" si="0"/>
        <v>0.73599999999999999</v>
      </c>
      <c r="BN12" s="12">
        <f t="shared" si="0"/>
        <v>0.73</v>
      </c>
      <c r="BO12" s="12">
        <f t="shared" si="0"/>
        <v>0.72399999999999998</v>
      </c>
      <c r="BP12" s="12">
        <f t="shared" si="0"/>
        <v>0.71799999999999997</v>
      </c>
      <c r="BQ12" s="12">
        <f t="shared" si="0"/>
        <v>0.71199999999999997</v>
      </c>
      <c r="BR12" s="12">
        <f t="shared" si="0"/>
        <v>0.70599999999999996</v>
      </c>
      <c r="BS12" s="12">
        <f t="shared" si="0"/>
        <v>0.7</v>
      </c>
      <c r="BT12" s="12">
        <f t="shared" si="0"/>
        <v>0.69399999999999995</v>
      </c>
      <c r="BU12" s="12">
        <f t="shared" si="0"/>
        <v>0.68799999999999994</v>
      </c>
      <c r="BV12" s="12">
        <f t="shared" si="0"/>
        <v>0.68199999999999994</v>
      </c>
      <c r="BW12" s="12">
        <f t="shared" si="0"/>
        <v>0.67600000000000005</v>
      </c>
      <c r="BX12" s="12">
        <f t="shared" si="0"/>
        <v>0.66999999999999993</v>
      </c>
      <c r="BY12" s="12">
        <f t="shared" si="0"/>
        <v>0.66399999999999992</v>
      </c>
      <c r="BZ12" s="12">
        <f t="shared" si="0"/>
        <v>0.65799999999999992</v>
      </c>
      <c r="CA12" s="12">
        <f t="shared" si="0"/>
        <v>0.65199999999999991</v>
      </c>
      <c r="CB12" s="12">
        <f t="shared" si="0"/>
        <v>0.64600000000000002</v>
      </c>
      <c r="CC12" s="12">
        <f t="shared" si="0"/>
        <v>0.64</v>
      </c>
      <c r="CD12" s="12">
        <f t="shared" si="0"/>
        <v>0.63400000000000001</v>
      </c>
      <c r="CE12" s="12">
        <f t="shared" si="0"/>
        <v>0.628</v>
      </c>
      <c r="CF12" s="12">
        <f t="shared" si="0"/>
        <v>0.622</v>
      </c>
      <c r="CG12" s="12">
        <f t="shared" si="0"/>
        <v>0.61599999999999999</v>
      </c>
      <c r="CH12" s="12">
        <f t="shared" si="0"/>
        <v>0.61</v>
      </c>
    </row>
    <row r="13" spans="1:86" x14ac:dyDescent="0.25">
      <c r="A13">
        <v>-9</v>
      </c>
      <c r="B13">
        <f t="shared" si="2"/>
        <v>2.4813524547118758E-3</v>
      </c>
      <c r="E13" s="7"/>
      <c r="K13">
        <v>0.02</v>
      </c>
      <c r="L13" s="12">
        <f t="shared" si="3"/>
        <v>0.23140948000000003</v>
      </c>
      <c r="P13">
        <v>5</v>
      </c>
      <c r="Q13">
        <f t="shared" si="4"/>
        <v>1.25</v>
      </c>
      <c r="R13">
        <f t="shared" si="4"/>
        <v>0.25</v>
      </c>
      <c r="S13">
        <f t="shared" si="4"/>
        <v>0.125</v>
      </c>
      <c r="T13">
        <f t="shared" si="4"/>
        <v>8.3333333333333329E-2</v>
      </c>
      <c r="U13">
        <f t="shared" si="4"/>
        <v>6.25E-2</v>
      </c>
      <c r="V13">
        <f t="shared" si="4"/>
        <v>0.05</v>
      </c>
      <c r="W13">
        <f t="shared" si="4"/>
        <v>4.1666666666666664E-2</v>
      </c>
      <c r="X13">
        <f t="shared" si="4"/>
        <v>3.5714285714285712E-2</v>
      </c>
      <c r="Y13">
        <f t="shared" si="4"/>
        <v>3.125E-2</v>
      </c>
      <c r="Z13">
        <f t="shared" si="4"/>
        <v>2.7777777777777776E-2</v>
      </c>
      <c r="AA13">
        <f t="shared" si="5"/>
        <v>2.5000000000000001E-2</v>
      </c>
      <c r="AB13">
        <f t="shared" si="5"/>
        <v>2.2727272727272728E-2</v>
      </c>
      <c r="AC13">
        <f t="shared" si="5"/>
        <v>2.0833333333333332E-2</v>
      </c>
      <c r="AD13">
        <f t="shared" si="5"/>
        <v>1.9230769230769232E-2</v>
      </c>
      <c r="AE13">
        <f t="shared" si="5"/>
        <v>1.7857142857142856E-2</v>
      </c>
      <c r="AF13">
        <f t="shared" si="5"/>
        <v>1.6666666666666666E-2</v>
      </c>
      <c r="AG13">
        <f t="shared" si="5"/>
        <v>1.5625E-2</v>
      </c>
      <c r="AH13">
        <f t="shared" si="5"/>
        <v>1.4705882352941176E-2</v>
      </c>
      <c r="AI13">
        <f t="shared" si="5"/>
        <v>1.3888888888888888E-2</v>
      </c>
      <c r="AJ13">
        <f t="shared" si="5"/>
        <v>1.3157894736842105E-2</v>
      </c>
      <c r="AK13">
        <f t="shared" si="6"/>
        <v>1.2500000000000001E-2</v>
      </c>
      <c r="AL13">
        <f t="shared" si="6"/>
        <v>1.1904761904761904E-2</v>
      </c>
      <c r="AM13">
        <f t="shared" si="6"/>
        <v>1.1363636363636364E-2</v>
      </c>
      <c r="AN13">
        <f t="shared" si="6"/>
        <v>1.0869565217391304E-2</v>
      </c>
      <c r="AO13">
        <f t="shared" si="6"/>
        <v>1.0416666666666666E-2</v>
      </c>
      <c r="AP13">
        <f t="shared" si="6"/>
        <v>0.01</v>
      </c>
      <c r="AT13" s="7">
        <v>3.5000000000000003E-2</v>
      </c>
      <c r="AU13" s="12">
        <f t="shared" si="1"/>
        <v>0.84485714285714286</v>
      </c>
      <c r="AV13" s="12">
        <f t="shared" si="0"/>
        <v>0.83971428571428575</v>
      </c>
      <c r="AW13" s="12">
        <f t="shared" si="0"/>
        <v>0.83457142857142852</v>
      </c>
      <c r="AX13" s="12">
        <f t="shared" si="0"/>
        <v>0.8294285714285714</v>
      </c>
      <c r="AY13" s="12">
        <f t="shared" si="0"/>
        <v>0.82428571428571429</v>
      </c>
      <c r="AZ13" s="12">
        <f t="shared" si="0"/>
        <v>0.81914285714285717</v>
      </c>
      <c r="BA13" s="12">
        <f t="shared" si="0"/>
        <v>0.81399999999999995</v>
      </c>
      <c r="BB13" s="12">
        <f t="shared" si="0"/>
        <v>0.80885714285714283</v>
      </c>
      <c r="BC13" s="12">
        <f t="shared" si="0"/>
        <v>0.80371428571428571</v>
      </c>
      <c r="BD13" s="12">
        <f t="shared" si="0"/>
        <v>0.7985714285714286</v>
      </c>
      <c r="BE13" s="12">
        <f t="shared" si="0"/>
        <v>0.79342857142857137</v>
      </c>
      <c r="BF13" s="12">
        <f t="shared" si="0"/>
        <v>0.78828571428571426</v>
      </c>
      <c r="BG13" s="12">
        <f t="shared" si="0"/>
        <v>0.78314285714285714</v>
      </c>
      <c r="BH13" s="12">
        <f t="shared" si="0"/>
        <v>0.77800000000000002</v>
      </c>
      <c r="BI13" s="12">
        <f t="shared" si="0"/>
        <v>0.77285714285714291</v>
      </c>
      <c r="BJ13" s="12">
        <f t="shared" si="0"/>
        <v>0.76771428571428568</v>
      </c>
      <c r="BK13" s="12">
        <f t="shared" si="0"/>
        <v>0.76257142857142857</v>
      </c>
      <c r="BL13" s="12">
        <f t="shared" si="0"/>
        <v>0.75742857142857145</v>
      </c>
      <c r="BM13" s="12">
        <f t="shared" si="0"/>
        <v>0.75228571428571422</v>
      </c>
      <c r="BN13" s="12">
        <f t="shared" si="0"/>
        <v>0.74714285714285711</v>
      </c>
      <c r="BO13" s="12">
        <f t="shared" si="0"/>
        <v>0.74199999999999999</v>
      </c>
      <c r="BP13" s="12">
        <f t="shared" si="0"/>
        <v>0.73685714285714288</v>
      </c>
      <c r="BQ13" s="12">
        <f t="shared" ref="BQ13:CF30" si="7">MAX(0,0.85-0.018*BQ$6/$AT13)</f>
        <v>0.73171428571428576</v>
      </c>
      <c r="BR13" s="12">
        <f t="shared" si="7"/>
        <v>0.72657142857142865</v>
      </c>
      <c r="BS13" s="12">
        <f t="shared" si="7"/>
        <v>0.72142857142857142</v>
      </c>
      <c r="BT13" s="12">
        <f t="shared" si="7"/>
        <v>0.7162857142857143</v>
      </c>
      <c r="BU13" s="12">
        <f t="shared" si="7"/>
        <v>0.71114285714285708</v>
      </c>
      <c r="BV13" s="12">
        <f t="shared" si="7"/>
        <v>0.70599999999999996</v>
      </c>
      <c r="BW13" s="12">
        <f t="shared" si="7"/>
        <v>0.70085714285714285</v>
      </c>
      <c r="BX13" s="12">
        <f t="shared" si="7"/>
        <v>0.69571428571428573</v>
      </c>
      <c r="BY13" s="12">
        <f t="shared" si="7"/>
        <v>0.69057142857142861</v>
      </c>
      <c r="BZ13" s="12">
        <f t="shared" si="7"/>
        <v>0.6854285714285715</v>
      </c>
      <c r="CA13" s="12">
        <f t="shared" si="7"/>
        <v>0.68028571428571427</v>
      </c>
      <c r="CB13" s="12">
        <f t="shared" si="7"/>
        <v>0.67514285714285716</v>
      </c>
      <c r="CC13" s="12">
        <f t="shared" si="7"/>
        <v>0.67</v>
      </c>
      <c r="CD13" s="12">
        <f t="shared" si="7"/>
        <v>0.66485714285714281</v>
      </c>
      <c r="CE13" s="12">
        <f t="shared" si="7"/>
        <v>0.6597142857142857</v>
      </c>
      <c r="CF13" s="12">
        <f t="shared" si="7"/>
        <v>0.65457142857142858</v>
      </c>
      <c r="CG13" s="12">
        <f t="shared" ref="CG13:CH30" si="8">MAX(0,0.85-0.018*CG$6/$AT13)</f>
        <v>0.64942857142857147</v>
      </c>
      <c r="CH13" s="12">
        <f t="shared" si="8"/>
        <v>0.64428571428571435</v>
      </c>
    </row>
    <row r="14" spans="1:86" x14ac:dyDescent="0.25">
      <c r="A14">
        <v>-8</v>
      </c>
      <c r="B14">
        <f t="shared" si="2"/>
        <v>3.3624494023945539E-3</v>
      </c>
      <c r="E14" s="7"/>
      <c r="K14">
        <v>0.03</v>
      </c>
      <c r="L14" s="12">
        <f t="shared" si="3"/>
        <v>0.24059183000000001</v>
      </c>
      <c r="P14">
        <v>10</v>
      </c>
      <c r="Q14">
        <f t="shared" si="4"/>
        <v>1.25</v>
      </c>
      <c r="R14">
        <f t="shared" si="4"/>
        <v>0.5</v>
      </c>
      <c r="S14">
        <f t="shared" si="4"/>
        <v>0.25</v>
      </c>
      <c r="T14">
        <f t="shared" si="4"/>
        <v>0.16666666666666666</v>
      </c>
      <c r="U14">
        <f t="shared" si="4"/>
        <v>0.125</v>
      </c>
      <c r="V14">
        <f t="shared" si="4"/>
        <v>0.1</v>
      </c>
      <c r="W14">
        <f t="shared" si="4"/>
        <v>8.3333333333333329E-2</v>
      </c>
      <c r="X14">
        <f t="shared" si="4"/>
        <v>7.1428571428571425E-2</v>
      </c>
      <c r="Y14">
        <f t="shared" si="4"/>
        <v>6.25E-2</v>
      </c>
      <c r="Z14">
        <f t="shared" si="4"/>
        <v>5.5555555555555552E-2</v>
      </c>
      <c r="AA14">
        <f t="shared" si="5"/>
        <v>0.05</v>
      </c>
      <c r="AB14">
        <f t="shared" si="5"/>
        <v>4.5454545454545456E-2</v>
      </c>
      <c r="AC14">
        <f t="shared" si="5"/>
        <v>4.1666666666666664E-2</v>
      </c>
      <c r="AD14">
        <f t="shared" si="5"/>
        <v>3.8461538461538464E-2</v>
      </c>
      <c r="AE14">
        <f t="shared" si="5"/>
        <v>3.5714285714285712E-2</v>
      </c>
      <c r="AF14">
        <f t="shared" si="5"/>
        <v>3.3333333333333333E-2</v>
      </c>
      <c r="AG14">
        <f t="shared" si="5"/>
        <v>3.125E-2</v>
      </c>
      <c r="AH14">
        <f t="shared" si="5"/>
        <v>2.9411764705882353E-2</v>
      </c>
      <c r="AI14">
        <f t="shared" si="5"/>
        <v>2.7777777777777776E-2</v>
      </c>
      <c r="AJ14">
        <f t="shared" si="5"/>
        <v>2.6315789473684209E-2</v>
      </c>
      <c r="AK14">
        <f t="shared" si="6"/>
        <v>2.5000000000000001E-2</v>
      </c>
      <c r="AL14">
        <f t="shared" si="6"/>
        <v>2.3809523809523808E-2</v>
      </c>
      <c r="AM14">
        <f t="shared" si="6"/>
        <v>2.2727272727272728E-2</v>
      </c>
      <c r="AN14">
        <f t="shared" si="6"/>
        <v>2.1739130434782608E-2</v>
      </c>
      <c r="AO14">
        <f t="shared" si="6"/>
        <v>2.0833333333333332E-2</v>
      </c>
      <c r="AP14">
        <f t="shared" si="6"/>
        <v>0.02</v>
      </c>
      <c r="AT14" s="7">
        <v>0.04</v>
      </c>
      <c r="AU14" s="12">
        <f t="shared" si="1"/>
        <v>0.84550000000000003</v>
      </c>
      <c r="AV14" s="12">
        <f t="shared" si="1"/>
        <v>0.84099999999999997</v>
      </c>
      <c r="AW14" s="12">
        <f t="shared" si="1"/>
        <v>0.83650000000000002</v>
      </c>
      <c r="AX14" s="12">
        <f t="shared" si="1"/>
        <v>0.83199999999999996</v>
      </c>
      <c r="AY14" s="12">
        <f t="shared" si="1"/>
        <v>0.82750000000000001</v>
      </c>
      <c r="AZ14" s="12">
        <f t="shared" si="1"/>
        <v>0.82299999999999995</v>
      </c>
      <c r="BA14" s="12">
        <f t="shared" si="1"/>
        <v>0.81850000000000001</v>
      </c>
      <c r="BB14" s="12">
        <f t="shared" si="1"/>
        <v>0.81399999999999995</v>
      </c>
      <c r="BC14" s="12">
        <f t="shared" si="1"/>
        <v>0.8095</v>
      </c>
      <c r="BD14" s="12">
        <f t="shared" si="1"/>
        <v>0.80499999999999994</v>
      </c>
      <c r="BE14" s="12">
        <f t="shared" si="1"/>
        <v>0.80049999999999999</v>
      </c>
      <c r="BF14" s="12">
        <f t="shared" si="1"/>
        <v>0.79600000000000004</v>
      </c>
      <c r="BG14" s="12">
        <f t="shared" si="1"/>
        <v>0.79149999999999998</v>
      </c>
      <c r="BH14" s="12">
        <f t="shared" si="1"/>
        <v>0.78699999999999992</v>
      </c>
      <c r="BI14" s="12">
        <f t="shared" si="1"/>
        <v>0.78249999999999997</v>
      </c>
      <c r="BJ14" s="12">
        <f t="shared" si="1"/>
        <v>0.77800000000000002</v>
      </c>
      <c r="BK14" s="12">
        <f t="shared" ref="BK14:BZ31" si="9">MAX(0,0.85-0.018*BK$6/$AT14)</f>
        <v>0.77349999999999997</v>
      </c>
      <c r="BL14" s="12">
        <f t="shared" si="9"/>
        <v>0.76900000000000002</v>
      </c>
      <c r="BM14" s="12">
        <f t="shared" si="9"/>
        <v>0.76449999999999996</v>
      </c>
      <c r="BN14" s="12">
        <f t="shared" si="9"/>
        <v>0.76</v>
      </c>
      <c r="BO14" s="12">
        <f t="shared" si="9"/>
        <v>0.75549999999999995</v>
      </c>
      <c r="BP14" s="12">
        <f t="shared" si="9"/>
        <v>0.751</v>
      </c>
      <c r="BQ14" s="12">
        <f t="shared" si="9"/>
        <v>0.74649999999999994</v>
      </c>
      <c r="BR14" s="12">
        <f t="shared" si="9"/>
        <v>0.74199999999999999</v>
      </c>
      <c r="BS14" s="12">
        <f t="shared" si="9"/>
        <v>0.73750000000000004</v>
      </c>
      <c r="BT14" s="12">
        <f t="shared" si="9"/>
        <v>0.73299999999999998</v>
      </c>
      <c r="BU14" s="12">
        <f t="shared" si="9"/>
        <v>0.72849999999999993</v>
      </c>
      <c r="BV14" s="12">
        <f t="shared" si="9"/>
        <v>0.72399999999999998</v>
      </c>
      <c r="BW14" s="12">
        <f t="shared" si="9"/>
        <v>0.71950000000000003</v>
      </c>
      <c r="BX14" s="12">
        <f t="shared" si="9"/>
        <v>0.71499999999999997</v>
      </c>
      <c r="BY14" s="12">
        <f t="shared" si="9"/>
        <v>0.71050000000000002</v>
      </c>
      <c r="BZ14" s="12">
        <f t="shared" si="9"/>
        <v>0.70599999999999996</v>
      </c>
      <c r="CA14" s="12">
        <f t="shared" si="7"/>
        <v>0.70150000000000001</v>
      </c>
      <c r="CB14" s="12">
        <f t="shared" si="7"/>
        <v>0.69699999999999995</v>
      </c>
      <c r="CC14" s="12">
        <f t="shared" si="7"/>
        <v>0.6925</v>
      </c>
      <c r="CD14" s="12">
        <f t="shared" si="7"/>
        <v>0.68799999999999994</v>
      </c>
      <c r="CE14" s="12">
        <f t="shared" si="7"/>
        <v>0.6835</v>
      </c>
      <c r="CF14" s="12">
        <f t="shared" si="7"/>
        <v>0.67900000000000005</v>
      </c>
      <c r="CG14" s="12">
        <f t="shared" si="8"/>
        <v>0.67449999999999999</v>
      </c>
      <c r="CH14" s="12">
        <f t="shared" si="8"/>
        <v>0.66999999999999993</v>
      </c>
    </row>
    <row r="15" spans="1:86" x14ac:dyDescent="0.25">
      <c r="A15">
        <v>-7</v>
      </c>
      <c r="B15">
        <f t="shared" si="2"/>
        <v>4.5138391046940516E-3</v>
      </c>
      <c r="E15" s="7"/>
      <c r="K15">
        <v>0.04</v>
      </c>
      <c r="L15" s="12">
        <f t="shared" si="3"/>
        <v>0.24972591999999999</v>
      </c>
      <c r="P15">
        <v>15</v>
      </c>
      <c r="Q15">
        <f t="shared" si="4"/>
        <v>1.25</v>
      </c>
      <c r="R15">
        <f t="shared" si="4"/>
        <v>0.75</v>
      </c>
      <c r="S15">
        <f t="shared" si="4"/>
        <v>0.375</v>
      </c>
      <c r="T15">
        <f t="shared" si="4"/>
        <v>0.25</v>
      </c>
      <c r="U15">
        <f t="shared" si="4"/>
        <v>0.1875</v>
      </c>
      <c r="V15">
        <f t="shared" si="4"/>
        <v>0.15</v>
      </c>
      <c r="W15">
        <f t="shared" si="4"/>
        <v>0.125</v>
      </c>
      <c r="X15">
        <f t="shared" si="4"/>
        <v>0.10714285714285714</v>
      </c>
      <c r="Y15">
        <f t="shared" si="4"/>
        <v>9.375E-2</v>
      </c>
      <c r="Z15">
        <f t="shared" si="4"/>
        <v>8.3333333333333329E-2</v>
      </c>
      <c r="AA15">
        <f t="shared" si="5"/>
        <v>7.4999999999999997E-2</v>
      </c>
      <c r="AB15">
        <f t="shared" si="5"/>
        <v>6.8181818181818177E-2</v>
      </c>
      <c r="AC15">
        <f t="shared" si="5"/>
        <v>6.25E-2</v>
      </c>
      <c r="AD15">
        <f t="shared" si="5"/>
        <v>5.7692307692307696E-2</v>
      </c>
      <c r="AE15">
        <f t="shared" si="5"/>
        <v>5.3571428571428568E-2</v>
      </c>
      <c r="AF15">
        <f t="shared" si="5"/>
        <v>0.05</v>
      </c>
      <c r="AG15">
        <f t="shared" si="5"/>
        <v>4.6875E-2</v>
      </c>
      <c r="AH15">
        <f t="shared" si="5"/>
        <v>4.4117647058823532E-2</v>
      </c>
      <c r="AI15">
        <f t="shared" si="5"/>
        <v>4.1666666666666664E-2</v>
      </c>
      <c r="AJ15">
        <f t="shared" si="5"/>
        <v>3.9473684210526314E-2</v>
      </c>
      <c r="AK15">
        <f t="shared" si="6"/>
        <v>3.7499999999999999E-2</v>
      </c>
      <c r="AL15">
        <f t="shared" si="6"/>
        <v>3.5714285714285712E-2</v>
      </c>
      <c r="AM15">
        <f t="shared" si="6"/>
        <v>3.4090909090909088E-2</v>
      </c>
      <c r="AN15">
        <f t="shared" si="6"/>
        <v>3.2608695652173912E-2</v>
      </c>
      <c r="AO15">
        <f t="shared" si="6"/>
        <v>3.125E-2</v>
      </c>
      <c r="AP15">
        <f t="shared" si="6"/>
        <v>0.03</v>
      </c>
      <c r="AT15" s="7">
        <v>4.4999999999999998E-2</v>
      </c>
      <c r="AU15" s="12">
        <f t="shared" si="1"/>
        <v>0.84599999999999997</v>
      </c>
      <c r="AV15" s="12">
        <f t="shared" si="1"/>
        <v>0.84199999999999997</v>
      </c>
      <c r="AW15" s="12">
        <f t="shared" si="1"/>
        <v>0.83799999999999997</v>
      </c>
      <c r="AX15" s="12">
        <f t="shared" si="1"/>
        <v>0.83399999999999996</v>
      </c>
      <c r="AY15" s="12">
        <f t="shared" si="1"/>
        <v>0.83</v>
      </c>
      <c r="AZ15" s="12">
        <f t="shared" si="1"/>
        <v>0.82599999999999996</v>
      </c>
      <c r="BA15" s="12">
        <f t="shared" si="1"/>
        <v>0.82199999999999995</v>
      </c>
      <c r="BB15" s="12">
        <f t="shared" si="1"/>
        <v>0.81799999999999995</v>
      </c>
      <c r="BC15" s="12">
        <f t="shared" si="1"/>
        <v>0.81399999999999995</v>
      </c>
      <c r="BD15" s="12">
        <f t="shared" si="1"/>
        <v>0.80999999999999994</v>
      </c>
      <c r="BE15" s="12">
        <f t="shared" si="1"/>
        <v>0.80599999999999994</v>
      </c>
      <c r="BF15" s="12">
        <f t="shared" si="1"/>
        <v>0.80199999999999994</v>
      </c>
      <c r="BG15" s="12">
        <f t="shared" si="1"/>
        <v>0.79799999999999993</v>
      </c>
      <c r="BH15" s="12">
        <f t="shared" si="1"/>
        <v>0.79399999999999993</v>
      </c>
      <c r="BI15" s="12">
        <f t="shared" si="1"/>
        <v>0.79</v>
      </c>
      <c r="BJ15" s="12">
        <f t="shared" si="1"/>
        <v>0.78600000000000003</v>
      </c>
      <c r="BK15" s="12">
        <f t="shared" si="9"/>
        <v>0.78200000000000003</v>
      </c>
      <c r="BL15" s="12">
        <f t="shared" si="9"/>
        <v>0.77800000000000002</v>
      </c>
      <c r="BM15" s="12">
        <f t="shared" si="9"/>
        <v>0.77400000000000002</v>
      </c>
      <c r="BN15" s="12">
        <f t="shared" si="9"/>
        <v>0.77</v>
      </c>
      <c r="BO15" s="12">
        <f t="shared" si="9"/>
        <v>0.76600000000000001</v>
      </c>
      <c r="BP15" s="12">
        <f t="shared" si="9"/>
        <v>0.76200000000000001</v>
      </c>
      <c r="BQ15" s="12">
        <f t="shared" si="9"/>
        <v>0.75800000000000001</v>
      </c>
      <c r="BR15" s="12">
        <f t="shared" si="9"/>
        <v>0.754</v>
      </c>
      <c r="BS15" s="12">
        <f t="shared" si="9"/>
        <v>0.75</v>
      </c>
      <c r="BT15" s="12">
        <f t="shared" si="9"/>
        <v>0.746</v>
      </c>
      <c r="BU15" s="12">
        <f t="shared" si="9"/>
        <v>0.74199999999999999</v>
      </c>
      <c r="BV15" s="12">
        <f t="shared" si="9"/>
        <v>0.73799999999999999</v>
      </c>
      <c r="BW15" s="12">
        <f t="shared" si="9"/>
        <v>0.73399999999999999</v>
      </c>
      <c r="BX15" s="12">
        <f t="shared" si="9"/>
        <v>0.73</v>
      </c>
      <c r="BY15" s="12">
        <f t="shared" si="9"/>
        <v>0.72599999999999998</v>
      </c>
      <c r="BZ15" s="12">
        <f t="shared" si="9"/>
        <v>0.72199999999999998</v>
      </c>
      <c r="CA15" s="12">
        <f t="shared" si="7"/>
        <v>0.71799999999999997</v>
      </c>
      <c r="CB15" s="12">
        <f t="shared" si="7"/>
        <v>0.71399999999999997</v>
      </c>
      <c r="CC15" s="12">
        <f t="shared" si="7"/>
        <v>0.71</v>
      </c>
      <c r="CD15" s="12">
        <f t="shared" si="7"/>
        <v>0.70599999999999996</v>
      </c>
      <c r="CE15" s="12">
        <f t="shared" si="7"/>
        <v>0.70199999999999996</v>
      </c>
      <c r="CF15" s="12">
        <f t="shared" si="7"/>
        <v>0.69799999999999995</v>
      </c>
      <c r="CG15" s="12">
        <f t="shared" si="8"/>
        <v>0.69399999999999995</v>
      </c>
      <c r="CH15" s="12">
        <f t="shared" si="8"/>
        <v>0.69</v>
      </c>
    </row>
    <row r="16" spans="1:86" x14ac:dyDescent="0.25">
      <c r="A16">
        <v>-6</v>
      </c>
      <c r="B16">
        <f t="shared" si="2"/>
        <v>6.0035270345603136E-3</v>
      </c>
      <c r="K16">
        <v>0.05</v>
      </c>
      <c r="L16" s="12">
        <f t="shared" si="3"/>
        <v>0.25881175000000001</v>
      </c>
      <c r="P16">
        <v>20</v>
      </c>
      <c r="Q16">
        <f t="shared" si="4"/>
        <v>1.25</v>
      </c>
      <c r="R16">
        <f t="shared" si="4"/>
        <v>1</v>
      </c>
      <c r="S16">
        <f t="shared" si="4"/>
        <v>0.5</v>
      </c>
      <c r="T16">
        <f t="shared" si="4"/>
        <v>0.33333333333333331</v>
      </c>
      <c r="U16">
        <f t="shared" si="4"/>
        <v>0.25</v>
      </c>
      <c r="V16">
        <f t="shared" si="4"/>
        <v>0.2</v>
      </c>
      <c r="W16">
        <f t="shared" si="4"/>
        <v>0.16666666666666666</v>
      </c>
      <c r="X16">
        <f t="shared" si="4"/>
        <v>0.14285714285714285</v>
      </c>
      <c r="Y16">
        <f t="shared" si="4"/>
        <v>0.125</v>
      </c>
      <c r="Z16">
        <f t="shared" si="4"/>
        <v>0.1111111111111111</v>
      </c>
      <c r="AA16">
        <f t="shared" si="5"/>
        <v>0.1</v>
      </c>
      <c r="AB16">
        <f t="shared" si="5"/>
        <v>9.0909090909090912E-2</v>
      </c>
      <c r="AC16">
        <f t="shared" si="5"/>
        <v>8.3333333333333329E-2</v>
      </c>
      <c r="AD16">
        <f t="shared" si="5"/>
        <v>7.6923076923076927E-2</v>
      </c>
      <c r="AE16">
        <f t="shared" si="5"/>
        <v>7.1428571428571425E-2</v>
      </c>
      <c r="AF16">
        <f t="shared" si="5"/>
        <v>6.6666666666666666E-2</v>
      </c>
      <c r="AG16">
        <f t="shared" si="5"/>
        <v>6.25E-2</v>
      </c>
      <c r="AH16">
        <f t="shared" si="5"/>
        <v>5.8823529411764705E-2</v>
      </c>
      <c r="AI16">
        <f t="shared" si="5"/>
        <v>5.5555555555555552E-2</v>
      </c>
      <c r="AJ16">
        <f t="shared" si="5"/>
        <v>5.2631578947368418E-2</v>
      </c>
      <c r="AK16">
        <f t="shared" si="6"/>
        <v>0.05</v>
      </c>
      <c r="AL16">
        <f t="shared" si="6"/>
        <v>4.7619047619047616E-2</v>
      </c>
      <c r="AM16">
        <f t="shared" si="6"/>
        <v>4.5454545454545456E-2</v>
      </c>
      <c r="AN16">
        <f t="shared" si="6"/>
        <v>4.3478260869565216E-2</v>
      </c>
      <c r="AO16">
        <f t="shared" si="6"/>
        <v>4.1666666666666664E-2</v>
      </c>
      <c r="AP16">
        <f t="shared" si="6"/>
        <v>0.04</v>
      </c>
      <c r="AT16" s="7">
        <v>0.05</v>
      </c>
      <c r="AU16" s="12">
        <f t="shared" si="1"/>
        <v>0.84639999999999993</v>
      </c>
      <c r="AV16" s="12">
        <f t="shared" si="1"/>
        <v>0.84279999999999999</v>
      </c>
      <c r="AW16" s="12">
        <f t="shared" si="1"/>
        <v>0.83919999999999995</v>
      </c>
      <c r="AX16" s="12">
        <f t="shared" si="1"/>
        <v>0.83560000000000001</v>
      </c>
      <c r="AY16" s="12">
        <f t="shared" si="1"/>
        <v>0.83199999999999996</v>
      </c>
      <c r="AZ16" s="12">
        <f t="shared" si="1"/>
        <v>0.82840000000000003</v>
      </c>
      <c r="BA16" s="12">
        <f t="shared" si="1"/>
        <v>0.82479999999999998</v>
      </c>
      <c r="BB16" s="12">
        <f t="shared" si="1"/>
        <v>0.82119999999999993</v>
      </c>
      <c r="BC16" s="12">
        <f t="shared" si="1"/>
        <v>0.81759999999999999</v>
      </c>
      <c r="BD16" s="12">
        <f t="shared" si="1"/>
        <v>0.81399999999999995</v>
      </c>
      <c r="BE16" s="12">
        <f t="shared" si="1"/>
        <v>0.81040000000000001</v>
      </c>
      <c r="BF16" s="12">
        <f t="shared" si="1"/>
        <v>0.80679999999999996</v>
      </c>
      <c r="BG16" s="12">
        <f t="shared" si="1"/>
        <v>0.80320000000000003</v>
      </c>
      <c r="BH16" s="12">
        <f t="shared" si="1"/>
        <v>0.79959999999999998</v>
      </c>
      <c r="BI16" s="12">
        <f t="shared" si="1"/>
        <v>0.79600000000000004</v>
      </c>
      <c r="BJ16" s="12">
        <f t="shared" si="1"/>
        <v>0.79239999999999999</v>
      </c>
      <c r="BK16" s="12">
        <f t="shared" si="9"/>
        <v>0.78879999999999995</v>
      </c>
      <c r="BL16" s="12">
        <f t="shared" si="9"/>
        <v>0.78520000000000001</v>
      </c>
      <c r="BM16" s="12">
        <f t="shared" si="9"/>
        <v>0.78159999999999996</v>
      </c>
      <c r="BN16" s="12">
        <f t="shared" si="9"/>
        <v>0.77800000000000002</v>
      </c>
      <c r="BO16" s="12">
        <f t="shared" si="9"/>
        <v>0.77439999999999998</v>
      </c>
      <c r="BP16" s="12">
        <f t="shared" si="9"/>
        <v>0.77079999999999993</v>
      </c>
      <c r="BQ16" s="12">
        <f t="shared" si="9"/>
        <v>0.76719999999999999</v>
      </c>
      <c r="BR16" s="12">
        <f t="shared" si="9"/>
        <v>0.76360000000000006</v>
      </c>
      <c r="BS16" s="12">
        <f t="shared" si="9"/>
        <v>0.76</v>
      </c>
      <c r="BT16" s="12">
        <f t="shared" si="9"/>
        <v>0.75639999999999996</v>
      </c>
      <c r="BU16" s="12">
        <f t="shared" si="9"/>
        <v>0.75280000000000002</v>
      </c>
      <c r="BV16" s="12">
        <f t="shared" si="9"/>
        <v>0.74919999999999998</v>
      </c>
      <c r="BW16" s="12">
        <f t="shared" si="9"/>
        <v>0.74560000000000004</v>
      </c>
      <c r="BX16" s="12">
        <f t="shared" si="9"/>
        <v>0.74199999999999999</v>
      </c>
      <c r="BY16" s="12">
        <f t="shared" si="9"/>
        <v>0.73839999999999995</v>
      </c>
      <c r="BZ16" s="12">
        <f t="shared" si="9"/>
        <v>0.73480000000000001</v>
      </c>
      <c r="CA16" s="12">
        <f t="shared" si="7"/>
        <v>0.73119999999999996</v>
      </c>
      <c r="CB16" s="12">
        <f t="shared" si="7"/>
        <v>0.72760000000000002</v>
      </c>
      <c r="CC16" s="12">
        <f t="shared" si="7"/>
        <v>0.72399999999999998</v>
      </c>
      <c r="CD16" s="12">
        <f t="shared" si="7"/>
        <v>0.72039999999999993</v>
      </c>
      <c r="CE16" s="12">
        <f t="shared" si="7"/>
        <v>0.71679999999999999</v>
      </c>
      <c r="CF16" s="12">
        <f t="shared" si="7"/>
        <v>0.71320000000000006</v>
      </c>
      <c r="CG16" s="12">
        <f t="shared" si="8"/>
        <v>0.70960000000000001</v>
      </c>
      <c r="CH16" s="12">
        <f t="shared" si="8"/>
        <v>0.70599999999999996</v>
      </c>
    </row>
    <row r="17" spans="1:86" x14ac:dyDescent="0.25">
      <c r="A17">
        <v>-5</v>
      </c>
      <c r="B17">
        <f t="shared" si="2"/>
        <v>7.9119636468486156E-3</v>
      </c>
      <c r="K17">
        <v>0.06</v>
      </c>
      <c r="L17" s="12">
        <f t="shared" si="3"/>
        <v>0.26784932</v>
      </c>
      <c r="P17">
        <v>25</v>
      </c>
      <c r="Q17">
        <f t="shared" si="4"/>
        <v>1.25</v>
      </c>
      <c r="R17">
        <f t="shared" si="4"/>
        <v>1.25</v>
      </c>
      <c r="S17">
        <f t="shared" si="4"/>
        <v>0.625</v>
      </c>
      <c r="T17">
        <f t="shared" si="4"/>
        <v>0.41666666666666669</v>
      </c>
      <c r="U17">
        <f t="shared" si="4"/>
        <v>0.3125</v>
      </c>
      <c r="V17">
        <f t="shared" si="4"/>
        <v>0.25</v>
      </c>
      <c r="W17">
        <f t="shared" si="4"/>
        <v>0.20833333333333334</v>
      </c>
      <c r="X17">
        <f t="shared" si="4"/>
        <v>0.17857142857142858</v>
      </c>
      <c r="Y17">
        <f t="shared" si="4"/>
        <v>0.15625</v>
      </c>
      <c r="Z17">
        <f t="shared" si="4"/>
        <v>0.1388888888888889</v>
      </c>
      <c r="AA17">
        <f t="shared" si="5"/>
        <v>0.125</v>
      </c>
      <c r="AB17">
        <f t="shared" si="5"/>
        <v>0.11363636363636363</v>
      </c>
      <c r="AC17">
        <f t="shared" si="5"/>
        <v>0.10416666666666667</v>
      </c>
      <c r="AD17">
        <f t="shared" si="5"/>
        <v>9.6153846153846159E-2</v>
      </c>
      <c r="AE17">
        <f t="shared" si="5"/>
        <v>8.9285714285714288E-2</v>
      </c>
      <c r="AF17">
        <f t="shared" si="5"/>
        <v>8.3333333333333329E-2</v>
      </c>
      <c r="AG17">
        <f t="shared" si="5"/>
        <v>7.8125E-2</v>
      </c>
      <c r="AH17">
        <f t="shared" si="5"/>
        <v>7.3529411764705885E-2</v>
      </c>
      <c r="AI17">
        <f t="shared" si="5"/>
        <v>6.9444444444444448E-2</v>
      </c>
      <c r="AJ17">
        <f t="shared" si="5"/>
        <v>6.5789473684210523E-2</v>
      </c>
      <c r="AK17">
        <f t="shared" si="6"/>
        <v>6.25E-2</v>
      </c>
      <c r="AL17">
        <f t="shared" si="6"/>
        <v>5.9523809523809521E-2</v>
      </c>
      <c r="AM17">
        <f t="shared" si="6"/>
        <v>5.6818181818181816E-2</v>
      </c>
      <c r="AN17">
        <f t="shared" si="6"/>
        <v>5.434782608695652E-2</v>
      </c>
      <c r="AO17">
        <f t="shared" si="6"/>
        <v>5.2083333333333336E-2</v>
      </c>
      <c r="AP17">
        <f t="shared" si="6"/>
        <v>0.05</v>
      </c>
      <c r="AT17" s="7">
        <v>5.5E-2</v>
      </c>
      <c r="AU17" s="12">
        <f t="shared" si="1"/>
        <v>0.84672727272727266</v>
      </c>
      <c r="AV17" s="12">
        <f t="shared" si="1"/>
        <v>0.84345454545454546</v>
      </c>
      <c r="AW17" s="12">
        <f t="shared" si="1"/>
        <v>0.84018181818181814</v>
      </c>
      <c r="AX17" s="12">
        <f t="shared" si="1"/>
        <v>0.83690909090909094</v>
      </c>
      <c r="AY17" s="12">
        <f t="shared" si="1"/>
        <v>0.83363636363636362</v>
      </c>
      <c r="AZ17" s="12">
        <f t="shared" si="1"/>
        <v>0.8303636363636363</v>
      </c>
      <c r="BA17" s="12">
        <f t="shared" si="1"/>
        <v>0.8270909090909091</v>
      </c>
      <c r="BB17" s="12">
        <f t="shared" si="1"/>
        <v>0.82381818181818178</v>
      </c>
      <c r="BC17" s="12">
        <f t="shared" si="1"/>
        <v>0.82054545454545458</v>
      </c>
      <c r="BD17" s="12">
        <f t="shared" si="1"/>
        <v>0.81727272727272726</v>
      </c>
      <c r="BE17" s="12">
        <f t="shared" si="1"/>
        <v>0.81399999999999995</v>
      </c>
      <c r="BF17" s="12">
        <f t="shared" si="1"/>
        <v>0.81072727272727274</v>
      </c>
      <c r="BG17" s="12">
        <f t="shared" si="1"/>
        <v>0.80745454545454542</v>
      </c>
      <c r="BH17" s="12">
        <f t="shared" si="1"/>
        <v>0.80418181818181811</v>
      </c>
      <c r="BI17" s="12">
        <f t="shared" si="1"/>
        <v>0.8009090909090909</v>
      </c>
      <c r="BJ17" s="12">
        <f t="shared" si="1"/>
        <v>0.79763636363636359</v>
      </c>
      <c r="BK17" s="12">
        <f t="shared" si="9"/>
        <v>0.79436363636363638</v>
      </c>
      <c r="BL17" s="12">
        <f t="shared" si="9"/>
        <v>0.79109090909090907</v>
      </c>
      <c r="BM17" s="12">
        <f t="shared" si="9"/>
        <v>0.78781818181818175</v>
      </c>
      <c r="BN17" s="12">
        <f t="shared" si="9"/>
        <v>0.78454545454545455</v>
      </c>
      <c r="BO17" s="12">
        <f t="shared" si="9"/>
        <v>0.78127272727272723</v>
      </c>
      <c r="BP17" s="12">
        <f t="shared" si="9"/>
        <v>0.77800000000000002</v>
      </c>
      <c r="BQ17" s="12">
        <f t="shared" si="9"/>
        <v>0.77472727272727271</v>
      </c>
      <c r="BR17" s="12">
        <f t="shared" si="9"/>
        <v>0.77145454545454539</v>
      </c>
      <c r="BS17" s="12">
        <f t="shared" si="9"/>
        <v>0.76818181818181819</v>
      </c>
      <c r="BT17" s="12">
        <f t="shared" si="9"/>
        <v>0.76490909090909087</v>
      </c>
      <c r="BU17" s="12">
        <f t="shared" si="9"/>
        <v>0.76163636363636367</v>
      </c>
      <c r="BV17" s="12">
        <f t="shared" si="9"/>
        <v>0.75836363636363635</v>
      </c>
      <c r="BW17" s="12">
        <f t="shared" si="9"/>
        <v>0.75509090909090903</v>
      </c>
      <c r="BX17" s="12">
        <f t="shared" si="9"/>
        <v>0.75181818181818183</v>
      </c>
      <c r="BY17" s="12">
        <f t="shared" si="9"/>
        <v>0.74854545454545451</v>
      </c>
      <c r="BZ17" s="12">
        <f t="shared" si="9"/>
        <v>0.74527272727272731</v>
      </c>
      <c r="CA17" s="12">
        <f t="shared" si="7"/>
        <v>0.74199999999999999</v>
      </c>
      <c r="CB17" s="12">
        <f t="shared" si="7"/>
        <v>0.73872727272727268</v>
      </c>
      <c r="CC17" s="12">
        <f t="shared" si="7"/>
        <v>0.73545454545454547</v>
      </c>
      <c r="CD17" s="12">
        <f t="shared" si="7"/>
        <v>0.73218181818181816</v>
      </c>
      <c r="CE17" s="12">
        <f t="shared" si="7"/>
        <v>0.72890909090909095</v>
      </c>
      <c r="CF17" s="12">
        <f t="shared" si="7"/>
        <v>0.72563636363636363</v>
      </c>
      <c r="CG17" s="12">
        <f t="shared" si="8"/>
        <v>0.72236363636363632</v>
      </c>
      <c r="CH17" s="12">
        <f t="shared" si="8"/>
        <v>0.71909090909090911</v>
      </c>
    </row>
    <row r="18" spans="1:86" x14ac:dyDescent="0.25">
      <c r="A18">
        <v>-4</v>
      </c>
      <c r="B18">
        <f t="shared" si="2"/>
        <v>1.0333016578890991E-2</v>
      </c>
      <c r="K18">
        <v>7.0000000000000007E-2</v>
      </c>
      <c r="L18" s="12">
        <f t="shared" si="3"/>
        <v>0.27683863000000003</v>
      </c>
      <c r="P18">
        <v>30</v>
      </c>
      <c r="Q18">
        <f t="shared" si="4"/>
        <v>1.25</v>
      </c>
      <c r="R18">
        <f t="shared" si="4"/>
        <v>1.25</v>
      </c>
      <c r="S18">
        <f t="shared" si="4"/>
        <v>0.75</v>
      </c>
      <c r="T18">
        <f t="shared" si="4"/>
        <v>0.5</v>
      </c>
      <c r="U18">
        <f t="shared" si="4"/>
        <v>0.375</v>
      </c>
      <c r="V18">
        <f t="shared" si="4"/>
        <v>0.3</v>
      </c>
      <c r="W18">
        <f t="shared" si="4"/>
        <v>0.25</v>
      </c>
      <c r="X18">
        <f t="shared" si="4"/>
        <v>0.21428571428571427</v>
      </c>
      <c r="Y18">
        <f t="shared" si="4"/>
        <v>0.1875</v>
      </c>
      <c r="Z18">
        <f t="shared" si="4"/>
        <v>0.16666666666666666</v>
      </c>
      <c r="AA18">
        <f t="shared" si="5"/>
        <v>0.15</v>
      </c>
      <c r="AB18">
        <f t="shared" si="5"/>
        <v>0.13636363636363635</v>
      </c>
      <c r="AC18">
        <f t="shared" si="5"/>
        <v>0.125</v>
      </c>
      <c r="AD18">
        <f t="shared" si="5"/>
        <v>0.11538461538461539</v>
      </c>
      <c r="AE18">
        <f t="shared" si="5"/>
        <v>0.10714285714285714</v>
      </c>
      <c r="AF18">
        <f t="shared" si="5"/>
        <v>0.1</v>
      </c>
      <c r="AG18">
        <f t="shared" si="5"/>
        <v>9.375E-2</v>
      </c>
      <c r="AH18">
        <f t="shared" si="5"/>
        <v>8.8235294117647065E-2</v>
      </c>
      <c r="AI18">
        <f t="shared" si="5"/>
        <v>8.3333333333333329E-2</v>
      </c>
      <c r="AJ18">
        <f t="shared" si="5"/>
        <v>7.8947368421052627E-2</v>
      </c>
      <c r="AK18">
        <f t="shared" si="6"/>
        <v>7.4999999999999997E-2</v>
      </c>
      <c r="AL18">
        <f t="shared" si="6"/>
        <v>7.1428571428571425E-2</v>
      </c>
      <c r="AM18">
        <f t="shared" si="6"/>
        <v>6.8181818181818177E-2</v>
      </c>
      <c r="AN18">
        <f t="shared" si="6"/>
        <v>6.5217391304347824E-2</v>
      </c>
      <c r="AO18">
        <f t="shared" si="6"/>
        <v>6.25E-2</v>
      </c>
      <c r="AP18">
        <f t="shared" si="6"/>
        <v>0.06</v>
      </c>
      <c r="AT18" s="7">
        <v>0.06</v>
      </c>
      <c r="AU18" s="12">
        <f t="shared" si="1"/>
        <v>0.84699999999999998</v>
      </c>
      <c r="AV18" s="12">
        <f t="shared" si="1"/>
        <v>0.84399999999999997</v>
      </c>
      <c r="AW18" s="12">
        <f t="shared" si="1"/>
        <v>0.84099999999999997</v>
      </c>
      <c r="AX18" s="12">
        <f t="shared" si="1"/>
        <v>0.83799999999999997</v>
      </c>
      <c r="AY18" s="12">
        <f t="shared" si="1"/>
        <v>0.83499999999999996</v>
      </c>
      <c r="AZ18" s="12">
        <f t="shared" si="1"/>
        <v>0.83199999999999996</v>
      </c>
      <c r="BA18" s="12">
        <f t="shared" si="1"/>
        <v>0.82899999999999996</v>
      </c>
      <c r="BB18" s="12">
        <f t="shared" si="1"/>
        <v>0.82599999999999996</v>
      </c>
      <c r="BC18" s="12">
        <f t="shared" si="1"/>
        <v>0.82299999999999995</v>
      </c>
      <c r="BD18" s="12">
        <f t="shared" si="1"/>
        <v>0.82</v>
      </c>
      <c r="BE18" s="12">
        <f t="shared" si="1"/>
        <v>0.81699999999999995</v>
      </c>
      <c r="BF18" s="12">
        <f t="shared" si="1"/>
        <v>0.81399999999999995</v>
      </c>
      <c r="BG18" s="12">
        <f t="shared" si="1"/>
        <v>0.81099999999999994</v>
      </c>
      <c r="BH18" s="12">
        <f t="shared" si="1"/>
        <v>0.80799999999999994</v>
      </c>
      <c r="BI18" s="12">
        <f t="shared" si="1"/>
        <v>0.80499999999999994</v>
      </c>
      <c r="BJ18" s="12">
        <f t="shared" si="1"/>
        <v>0.80199999999999994</v>
      </c>
      <c r="BK18" s="12">
        <f t="shared" si="9"/>
        <v>0.79899999999999993</v>
      </c>
      <c r="BL18" s="12">
        <f t="shared" si="9"/>
        <v>0.79599999999999993</v>
      </c>
      <c r="BM18" s="12">
        <f t="shared" si="9"/>
        <v>0.79299999999999993</v>
      </c>
      <c r="BN18" s="12">
        <f t="shared" si="9"/>
        <v>0.79</v>
      </c>
      <c r="BO18" s="12">
        <f t="shared" si="9"/>
        <v>0.78699999999999992</v>
      </c>
      <c r="BP18" s="12">
        <f t="shared" si="9"/>
        <v>0.78400000000000003</v>
      </c>
      <c r="BQ18" s="12">
        <f t="shared" si="9"/>
        <v>0.78100000000000003</v>
      </c>
      <c r="BR18" s="12">
        <f t="shared" si="9"/>
        <v>0.77800000000000002</v>
      </c>
      <c r="BS18" s="12">
        <f t="shared" si="9"/>
        <v>0.77500000000000002</v>
      </c>
      <c r="BT18" s="12">
        <f t="shared" si="9"/>
        <v>0.77200000000000002</v>
      </c>
      <c r="BU18" s="12">
        <f t="shared" si="9"/>
        <v>0.76900000000000002</v>
      </c>
      <c r="BV18" s="12">
        <f t="shared" si="9"/>
        <v>0.76600000000000001</v>
      </c>
      <c r="BW18" s="12">
        <f t="shared" si="9"/>
        <v>0.76300000000000001</v>
      </c>
      <c r="BX18" s="12">
        <f t="shared" si="9"/>
        <v>0.76</v>
      </c>
      <c r="BY18" s="12">
        <f t="shared" si="9"/>
        <v>0.75700000000000001</v>
      </c>
      <c r="BZ18" s="12">
        <f t="shared" si="9"/>
        <v>0.754</v>
      </c>
      <c r="CA18" s="12">
        <f t="shared" si="7"/>
        <v>0.751</v>
      </c>
      <c r="CB18" s="12">
        <f t="shared" si="7"/>
        <v>0.748</v>
      </c>
      <c r="CC18" s="12">
        <f t="shared" si="7"/>
        <v>0.745</v>
      </c>
      <c r="CD18" s="12">
        <f t="shared" si="7"/>
        <v>0.74199999999999999</v>
      </c>
      <c r="CE18" s="12">
        <f t="shared" si="7"/>
        <v>0.73899999999999999</v>
      </c>
      <c r="CF18" s="12">
        <f t="shared" si="7"/>
        <v>0.73599999999999999</v>
      </c>
      <c r="CG18" s="12">
        <f t="shared" si="8"/>
        <v>0.73299999999999998</v>
      </c>
      <c r="CH18" s="12">
        <f t="shared" si="8"/>
        <v>0.73</v>
      </c>
    </row>
    <row r="19" spans="1:86" x14ac:dyDescent="0.25">
      <c r="A19">
        <v>-3</v>
      </c>
      <c r="B19">
        <f t="shared" si="2"/>
        <v>1.3374664423144143E-2</v>
      </c>
      <c r="K19">
        <v>0.08</v>
      </c>
      <c r="L19" s="12">
        <f t="shared" si="3"/>
        <v>0.28577968000000004</v>
      </c>
      <c r="P19">
        <v>35</v>
      </c>
      <c r="Q19">
        <f t="shared" si="4"/>
        <v>1.25</v>
      </c>
      <c r="R19">
        <f t="shared" si="4"/>
        <v>1.25</v>
      </c>
      <c r="S19">
        <f t="shared" si="4"/>
        <v>0.875</v>
      </c>
      <c r="T19">
        <f t="shared" si="4"/>
        <v>0.58333333333333337</v>
      </c>
      <c r="U19">
        <f t="shared" si="4"/>
        <v>0.4375</v>
      </c>
      <c r="V19">
        <f t="shared" si="4"/>
        <v>0.35</v>
      </c>
      <c r="W19">
        <f t="shared" si="4"/>
        <v>0.29166666666666669</v>
      </c>
      <c r="X19">
        <f t="shared" si="4"/>
        <v>0.25</v>
      </c>
      <c r="Y19">
        <f t="shared" si="4"/>
        <v>0.21875</v>
      </c>
      <c r="Z19">
        <f t="shared" si="4"/>
        <v>0.19444444444444445</v>
      </c>
      <c r="AA19">
        <f t="shared" si="5"/>
        <v>0.17499999999999999</v>
      </c>
      <c r="AB19">
        <f t="shared" si="5"/>
        <v>0.15909090909090909</v>
      </c>
      <c r="AC19">
        <f t="shared" si="5"/>
        <v>0.14583333333333334</v>
      </c>
      <c r="AD19">
        <f t="shared" si="5"/>
        <v>0.13461538461538461</v>
      </c>
      <c r="AE19">
        <f t="shared" si="5"/>
        <v>0.125</v>
      </c>
      <c r="AF19">
        <f t="shared" si="5"/>
        <v>0.11666666666666667</v>
      </c>
      <c r="AG19">
        <f t="shared" si="5"/>
        <v>0.109375</v>
      </c>
      <c r="AH19">
        <f t="shared" si="5"/>
        <v>0.10294117647058823</v>
      </c>
      <c r="AI19">
        <f t="shared" si="5"/>
        <v>9.7222222222222224E-2</v>
      </c>
      <c r="AJ19">
        <f t="shared" si="5"/>
        <v>9.2105263157894732E-2</v>
      </c>
      <c r="AK19">
        <f t="shared" si="6"/>
        <v>8.7499999999999994E-2</v>
      </c>
      <c r="AL19">
        <f t="shared" si="6"/>
        <v>8.3333333333333329E-2</v>
      </c>
      <c r="AM19">
        <f t="shared" si="6"/>
        <v>7.9545454545454544E-2</v>
      </c>
      <c r="AN19">
        <f t="shared" si="6"/>
        <v>7.6086956521739135E-2</v>
      </c>
      <c r="AO19">
        <f t="shared" si="6"/>
        <v>7.2916666666666671E-2</v>
      </c>
      <c r="AP19">
        <f t="shared" si="6"/>
        <v>7.0000000000000007E-2</v>
      </c>
      <c r="AT19" s="7">
        <v>6.5000000000000002E-2</v>
      </c>
      <c r="AU19" s="12">
        <f t="shared" si="1"/>
        <v>0.84723076923076923</v>
      </c>
      <c r="AV19" s="12">
        <f t="shared" si="1"/>
        <v>0.84446153846153849</v>
      </c>
      <c r="AW19" s="12">
        <f t="shared" si="1"/>
        <v>0.84169230769230763</v>
      </c>
      <c r="AX19" s="12">
        <f t="shared" si="1"/>
        <v>0.83892307692307688</v>
      </c>
      <c r="AY19" s="12">
        <f t="shared" si="1"/>
        <v>0.83615384615384614</v>
      </c>
      <c r="AZ19" s="12">
        <f t="shared" si="1"/>
        <v>0.83338461538461539</v>
      </c>
      <c r="BA19" s="12">
        <f t="shared" si="1"/>
        <v>0.83061538461538464</v>
      </c>
      <c r="BB19" s="12">
        <f t="shared" si="1"/>
        <v>0.82784615384615379</v>
      </c>
      <c r="BC19" s="12">
        <f t="shared" si="1"/>
        <v>0.82507692307692304</v>
      </c>
      <c r="BD19" s="12">
        <f t="shared" si="1"/>
        <v>0.8223076923076923</v>
      </c>
      <c r="BE19" s="12">
        <f t="shared" si="1"/>
        <v>0.81953846153846155</v>
      </c>
      <c r="BF19" s="12">
        <f t="shared" si="1"/>
        <v>0.8167692307692308</v>
      </c>
      <c r="BG19" s="12">
        <f t="shared" si="1"/>
        <v>0.81399999999999995</v>
      </c>
      <c r="BH19" s="12">
        <f t="shared" si="1"/>
        <v>0.8112307692307692</v>
      </c>
      <c r="BI19" s="12">
        <f t="shared" si="1"/>
        <v>0.80846153846153845</v>
      </c>
      <c r="BJ19" s="12">
        <f t="shared" si="1"/>
        <v>0.80569230769230771</v>
      </c>
      <c r="BK19" s="12">
        <f t="shared" si="9"/>
        <v>0.80292307692307685</v>
      </c>
      <c r="BL19" s="12">
        <f t="shared" si="9"/>
        <v>0.8001538461538461</v>
      </c>
      <c r="BM19" s="12">
        <f t="shared" si="9"/>
        <v>0.79738461538461536</v>
      </c>
      <c r="BN19" s="12">
        <f t="shared" si="9"/>
        <v>0.79461538461538461</v>
      </c>
      <c r="BO19" s="12">
        <f t="shared" si="9"/>
        <v>0.79184615384615387</v>
      </c>
      <c r="BP19" s="12">
        <f t="shared" si="9"/>
        <v>0.78907692307692301</v>
      </c>
      <c r="BQ19" s="12">
        <f t="shared" si="9"/>
        <v>0.78630769230769226</v>
      </c>
      <c r="BR19" s="12">
        <f t="shared" si="9"/>
        <v>0.78353846153846152</v>
      </c>
      <c r="BS19" s="12">
        <f t="shared" si="9"/>
        <v>0.78076923076923077</v>
      </c>
      <c r="BT19" s="12">
        <f t="shared" si="9"/>
        <v>0.77800000000000002</v>
      </c>
      <c r="BU19" s="12">
        <f t="shared" si="9"/>
        <v>0.77523076923076917</v>
      </c>
      <c r="BV19" s="12">
        <f t="shared" si="9"/>
        <v>0.77246153846153842</v>
      </c>
      <c r="BW19" s="12">
        <f t="shared" si="9"/>
        <v>0.76969230769230768</v>
      </c>
      <c r="BX19" s="12">
        <f t="shared" si="9"/>
        <v>0.76692307692307693</v>
      </c>
      <c r="BY19" s="12">
        <f t="shared" si="9"/>
        <v>0.76415384615384618</v>
      </c>
      <c r="BZ19" s="12">
        <f t="shared" si="9"/>
        <v>0.76138461538461533</v>
      </c>
      <c r="CA19" s="12">
        <f t="shared" si="7"/>
        <v>0.75861538461538458</v>
      </c>
      <c r="CB19" s="12">
        <f t="shared" si="7"/>
        <v>0.75584615384615383</v>
      </c>
      <c r="CC19" s="12">
        <f t="shared" si="7"/>
        <v>0.75307692307692309</v>
      </c>
      <c r="CD19" s="12">
        <f t="shared" si="7"/>
        <v>0.75030769230769234</v>
      </c>
      <c r="CE19" s="12">
        <f t="shared" si="7"/>
        <v>0.74753846153846149</v>
      </c>
      <c r="CF19" s="12">
        <f t="shared" si="7"/>
        <v>0.74476923076923074</v>
      </c>
      <c r="CG19" s="12">
        <f t="shared" si="8"/>
        <v>0.74199999999999999</v>
      </c>
      <c r="CH19" s="12">
        <f t="shared" si="8"/>
        <v>0.73923076923076925</v>
      </c>
    </row>
    <row r="20" spans="1:86" x14ac:dyDescent="0.25">
      <c r="A20">
        <v>-2</v>
      </c>
      <c r="B20">
        <f t="shared" si="2"/>
        <v>1.7159307808971083E-2</v>
      </c>
      <c r="K20">
        <v>0.09</v>
      </c>
      <c r="L20" s="12">
        <f t="shared" si="3"/>
        <v>0.29467246999999996</v>
      </c>
      <c r="P20">
        <v>40</v>
      </c>
      <c r="Q20">
        <f t="shared" si="4"/>
        <v>1.25</v>
      </c>
      <c r="R20">
        <f t="shared" si="4"/>
        <v>1.25</v>
      </c>
      <c r="S20">
        <f t="shared" si="4"/>
        <v>1</v>
      </c>
      <c r="T20">
        <f t="shared" si="4"/>
        <v>0.66666666666666663</v>
      </c>
      <c r="U20">
        <f t="shared" si="4"/>
        <v>0.5</v>
      </c>
      <c r="V20">
        <f t="shared" si="4"/>
        <v>0.4</v>
      </c>
      <c r="W20">
        <f t="shared" si="4"/>
        <v>0.33333333333333331</v>
      </c>
      <c r="X20">
        <f t="shared" si="4"/>
        <v>0.2857142857142857</v>
      </c>
      <c r="Y20">
        <f t="shared" si="4"/>
        <v>0.25</v>
      </c>
      <c r="Z20">
        <f t="shared" si="4"/>
        <v>0.22222222222222221</v>
      </c>
      <c r="AA20">
        <f t="shared" si="5"/>
        <v>0.2</v>
      </c>
      <c r="AB20">
        <f t="shared" si="5"/>
        <v>0.18181818181818182</v>
      </c>
      <c r="AC20">
        <f t="shared" si="5"/>
        <v>0.16666666666666666</v>
      </c>
      <c r="AD20">
        <f t="shared" si="5"/>
        <v>0.15384615384615385</v>
      </c>
      <c r="AE20">
        <f t="shared" si="5"/>
        <v>0.14285714285714285</v>
      </c>
      <c r="AF20">
        <f t="shared" si="5"/>
        <v>0.13333333333333333</v>
      </c>
      <c r="AG20">
        <f t="shared" si="5"/>
        <v>0.125</v>
      </c>
      <c r="AH20">
        <f t="shared" si="5"/>
        <v>0.11764705882352941</v>
      </c>
      <c r="AI20">
        <f t="shared" si="5"/>
        <v>0.1111111111111111</v>
      </c>
      <c r="AJ20">
        <f t="shared" si="5"/>
        <v>0.10526315789473684</v>
      </c>
      <c r="AK20">
        <f t="shared" si="6"/>
        <v>0.1</v>
      </c>
      <c r="AL20">
        <f t="shared" si="6"/>
        <v>9.5238095238095233E-2</v>
      </c>
      <c r="AM20">
        <f t="shared" si="6"/>
        <v>9.0909090909090912E-2</v>
      </c>
      <c r="AN20">
        <f t="shared" si="6"/>
        <v>8.6956521739130432E-2</v>
      </c>
      <c r="AO20">
        <f t="shared" si="6"/>
        <v>8.3333333333333329E-2</v>
      </c>
      <c r="AP20">
        <f t="shared" si="6"/>
        <v>0.08</v>
      </c>
      <c r="AT20" s="7">
        <v>7.0000000000000007E-2</v>
      </c>
      <c r="AU20" s="12">
        <f t="shared" si="1"/>
        <v>0.84742857142857142</v>
      </c>
      <c r="AV20" s="12">
        <f t="shared" si="1"/>
        <v>0.84485714285714286</v>
      </c>
      <c r="AW20" s="12">
        <f t="shared" si="1"/>
        <v>0.8422857142857143</v>
      </c>
      <c r="AX20" s="12">
        <f t="shared" si="1"/>
        <v>0.83971428571428575</v>
      </c>
      <c r="AY20" s="12">
        <f t="shared" si="1"/>
        <v>0.83714285714285708</v>
      </c>
      <c r="AZ20" s="12">
        <f t="shared" si="1"/>
        <v>0.83457142857142852</v>
      </c>
      <c r="BA20" s="12">
        <f t="shared" si="1"/>
        <v>0.83199999999999996</v>
      </c>
      <c r="BB20" s="12">
        <f t="shared" si="1"/>
        <v>0.8294285714285714</v>
      </c>
      <c r="BC20" s="12">
        <f t="shared" si="1"/>
        <v>0.82685714285714285</v>
      </c>
      <c r="BD20" s="12">
        <f t="shared" si="1"/>
        <v>0.82428571428571429</v>
      </c>
      <c r="BE20" s="12">
        <f t="shared" si="1"/>
        <v>0.82171428571428573</v>
      </c>
      <c r="BF20" s="12">
        <f t="shared" si="1"/>
        <v>0.81914285714285717</v>
      </c>
      <c r="BG20" s="12">
        <f t="shared" si="1"/>
        <v>0.8165714285714285</v>
      </c>
      <c r="BH20" s="12">
        <f t="shared" si="1"/>
        <v>0.81399999999999995</v>
      </c>
      <c r="BI20" s="12">
        <f t="shared" si="1"/>
        <v>0.81142857142857139</v>
      </c>
      <c r="BJ20" s="12">
        <f t="shared" si="1"/>
        <v>0.80885714285714283</v>
      </c>
      <c r="BK20" s="12">
        <f t="shared" si="9"/>
        <v>0.80628571428571427</v>
      </c>
      <c r="BL20" s="12">
        <f t="shared" si="9"/>
        <v>0.80371428571428571</v>
      </c>
      <c r="BM20" s="12">
        <f t="shared" si="9"/>
        <v>0.80114285714285716</v>
      </c>
      <c r="BN20" s="12">
        <f t="shared" si="9"/>
        <v>0.7985714285714286</v>
      </c>
      <c r="BO20" s="12">
        <f t="shared" si="9"/>
        <v>0.79600000000000004</v>
      </c>
      <c r="BP20" s="12">
        <f t="shared" si="9"/>
        <v>0.79342857142857137</v>
      </c>
      <c r="BQ20" s="12">
        <f t="shared" si="9"/>
        <v>0.79085714285714281</v>
      </c>
      <c r="BR20" s="12">
        <f t="shared" si="9"/>
        <v>0.78828571428571426</v>
      </c>
      <c r="BS20" s="12">
        <f t="shared" si="9"/>
        <v>0.7857142857142857</v>
      </c>
      <c r="BT20" s="12">
        <f t="shared" si="9"/>
        <v>0.78314285714285714</v>
      </c>
      <c r="BU20" s="12">
        <f t="shared" si="9"/>
        <v>0.78057142857142858</v>
      </c>
      <c r="BV20" s="12">
        <f t="shared" si="9"/>
        <v>0.77800000000000002</v>
      </c>
      <c r="BW20" s="12">
        <f t="shared" si="9"/>
        <v>0.77542857142857147</v>
      </c>
      <c r="BX20" s="12">
        <f t="shared" si="9"/>
        <v>0.77285714285714291</v>
      </c>
      <c r="BY20" s="12">
        <f t="shared" si="9"/>
        <v>0.77028571428571424</v>
      </c>
      <c r="BZ20" s="12">
        <f t="shared" si="9"/>
        <v>0.76771428571428568</v>
      </c>
      <c r="CA20" s="12">
        <f t="shared" si="7"/>
        <v>0.76514285714285712</v>
      </c>
      <c r="CB20" s="12">
        <f t="shared" si="7"/>
        <v>0.76257142857142857</v>
      </c>
      <c r="CC20" s="12">
        <f t="shared" si="7"/>
        <v>0.76</v>
      </c>
      <c r="CD20" s="12">
        <f t="shared" si="7"/>
        <v>0.75742857142857145</v>
      </c>
      <c r="CE20" s="12">
        <f t="shared" si="7"/>
        <v>0.75485714285714289</v>
      </c>
      <c r="CF20" s="12">
        <f t="shared" si="7"/>
        <v>0.75228571428571422</v>
      </c>
      <c r="CG20" s="12">
        <f t="shared" si="8"/>
        <v>0.74971428571428567</v>
      </c>
      <c r="CH20" s="12">
        <f t="shared" si="8"/>
        <v>0.74714285714285711</v>
      </c>
    </row>
    <row r="21" spans="1:86" x14ac:dyDescent="0.25">
      <c r="A21">
        <v>-1</v>
      </c>
      <c r="B21">
        <f t="shared" si="2"/>
        <v>2.1823590416835483E-2</v>
      </c>
      <c r="K21">
        <v>0.1</v>
      </c>
      <c r="L21" s="12">
        <f t="shared" si="3"/>
        <v>0.30351700000000004</v>
      </c>
      <c r="P21">
        <v>45</v>
      </c>
      <c r="Q21">
        <f t="shared" si="4"/>
        <v>1.25</v>
      </c>
      <c r="R21">
        <f t="shared" si="4"/>
        <v>1.25</v>
      </c>
      <c r="S21">
        <f t="shared" si="4"/>
        <v>1.125</v>
      </c>
      <c r="T21">
        <f t="shared" si="4"/>
        <v>0.75</v>
      </c>
      <c r="U21">
        <f t="shared" si="4"/>
        <v>0.5625</v>
      </c>
      <c r="V21">
        <f t="shared" si="4"/>
        <v>0.45</v>
      </c>
      <c r="W21">
        <f t="shared" si="4"/>
        <v>0.375</v>
      </c>
      <c r="X21">
        <f t="shared" si="4"/>
        <v>0.32142857142857145</v>
      </c>
      <c r="Y21">
        <f t="shared" si="4"/>
        <v>0.28125</v>
      </c>
      <c r="Z21">
        <f t="shared" si="4"/>
        <v>0.25</v>
      </c>
      <c r="AA21">
        <f t="shared" si="5"/>
        <v>0.22500000000000001</v>
      </c>
      <c r="AB21">
        <f t="shared" si="5"/>
        <v>0.20454545454545456</v>
      </c>
      <c r="AC21">
        <f t="shared" si="5"/>
        <v>0.1875</v>
      </c>
      <c r="AD21">
        <f t="shared" si="5"/>
        <v>0.17307692307692307</v>
      </c>
      <c r="AE21">
        <f t="shared" si="5"/>
        <v>0.16071428571428573</v>
      </c>
      <c r="AF21">
        <f t="shared" si="5"/>
        <v>0.15</v>
      </c>
      <c r="AG21">
        <f t="shared" si="5"/>
        <v>0.140625</v>
      </c>
      <c r="AH21">
        <f t="shared" si="5"/>
        <v>0.13235294117647059</v>
      </c>
      <c r="AI21">
        <f t="shared" si="5"/>
        <v>0.125</v>
      </c>
      <c r="AJ21">
        <f t="shared" si="5"/>
        <v>0.11842105263157894</v>
      </c>
      <c r="AK21">
        <f t="shared" si="6"/>
        <v>0.1125</v>
      </c>
      <c r="AL21">
        <f t="shared" si="6"/>
        <v>0.10714285714285714</v>
      </c>
      <c r="AM21">
        <f t="shared" si="6"/>
        <v>0.10227272727272728</v>
      </c>
      <c r="AN21">
        <f t="shared" si="6"/>
        <v>9.7826086956521743E-2</v>
      </c>
      <c r="AO21">
        <f t="shared" si="6"/>
        <v>9.375E-2</v>
      </c>
      <c r="AP21">
        <f t="shared" si="6"/>
        <v>0.09</v>
      </c>
      <c r="AT21" s="7">
        <v>7.4999999999999997E-2</v>
      </c>
      <c r="AU21" s="12">
        <f t="shared" si="1"/>
        <v>0.84760000000000002</v>
      </c>
      <c r="AV21" s="12">
        <f t="shared" si="1"/>
        <v>0.84519999999999995</v>
      </c>
      <c r="AW21" s="12">
        <f t="shared" si="1"/>
        <v>0.84279999999999999</v>
      </c>
      <c r="AX21" s="12">
        <f t="shared" si="1"/>
        <v>0.84039999999999992</v>
      </c>
      <c r="AY21" s="12">
        <f t="shared" si="1"/>
        <v>0.83799999999999997</v>
      </c>
      <c r="AZ21" s="12">
        <f t="shared" si="1"/>
        <v>0.83560000000000001</v>
      </c>
      <c r="BA21" s="12">
        <f t="shared" si="1"/>
        <v>0.83319999999999994</v>
      </c>
      <c r="BB21" s="12">
        <f t="shared" si="1"/>
        <v>0.83079999999999998</v>
      </c>
      <c r="BC21" s="12">
        <f t="shared" si="1"/>
        <v>0.82840000000000003</v>
      </c>
      <c r="BD21" s="12">
        <f t="shared" si="1"/>
        <v>0.82599999999999996</v>
      </c>
      <c r="BE21" s="12">
        <f t="shared" si="1"/>
        <v>0.8236</v>
      </c>
      <c r="BF21" s="12">
        <f t="shared" si="1"/>
        <v>0.82119999999999993</v>
      </c>
      <c r="BG21" s="12">
        <f t="shared" si="1"/>
        <v>0.81879999999999997</v>
      </c>
      <c r="BH21" s="12">
        <f t="shared" si="1"/>
        <v>0.81640000000000001</v>
      </c>
      <c r="BI21" s="12">
        <f t="shared" si="1"/>
        <v>0.81399999999999995</v>
      </c>
      <c r="BJ21" s="12">
        <f t="shared" si="1"/>
        <v>0.81159999999999999</v>
      </c>
      <c r="BK21" s="12">
        <f t="shared" si="9"/>
        <v>0.80920000000000003</v>
      </c>
      <c r="BL21" s="12">
        <f t="shared" si="9"/>
        <v>0.80679999999999996</v>
      </c>
      <c r="BM21" s="12">
        <f t="shared" si="9"/>
        <v>0.8044</v>
      </c>
      <c r="BN21" s="12">
        <f t="shared" si="9"/>
        <v>0.80199999999999994</v>
      </c>
      <c r="BO21" s="12">
        <f t="shared" si="9"/>
        <v>0.79959999999999998</v>
      </c>
      <c r="BP21" s="12">
        <f t="shared" si="9"/>
        <v>0.79720000000000002</v>
      </c>
      <c r="BQ21" s="12">
        <f t="shared" si="9"/>
        <v>0.79479999999999995</v>
      </c>
      <c r="BR21" s="12">
        <f t="shared" si="9"/>
        <v>0.79239999999999999</v>
      </c>
      <c r="BS21" s="12">
        <f t="shared" si="9"/>
        <v>0.79</v>
      </c>
      <c r="BT21" s="12">
        <f t="shared" si="9"/>
        <v>0.78759999999999997</v>
      </c>
      <c r="BU21" s="12">
        <f t="shared" si="9"/>
        <v>0.78520000000000001</v>
      </c>
      <c r="BV21" s="12">
        <f t="shared" si="9"/>
        <v>0.78279999999999994</v>
      </c>
      <c r="BW21" s="12">
        <f t="shared" si="9"/>
        <v>0.78039999999999998</v>
      </c>
      <c r="BX21" s="12">
        <f t="shared" si="9"/>
        <v>0.77800000000000002</v>
      </c>
      <c r="BY21" s="12">
        <f t="shared" si="9"/>
        <v>0.77559999999999996</v>
      </c>
      <c r="BZ21" s="12">
        <f t="shared" si="9"/>
        <v>0.7732</v>
      </c>
      <c r="CA21" s="12">
        <f t="shared" si="7"/>
        <v>0.77079999999999993</v>
      </c>
      <c r="CB21" s="12">
        <f t="shared" si="7"/>
        <v>0.76839999999999997</v>
      </c>
      <c r="CC21" s="12">
        <f t="shared" si="7"/>
        <v>0.76600000000000001</v>
      </c>
      <c r="CD21" s="12">
        <f t="shared" si="7"/>
        <v>0.76359999999999995</v>
      </c>
      <c r="CE21" s="12">
        <f t="shared" si="7"/>
        <v>0.76119999999999999</v>
      </c>
      <c r="CF21" s="12">
        <f t="shared" si="7"/>
        <v>0.75879999999999992</v>
      </c>
      <c r="CG21" s="12">
        <f t="shared" si="8"/>
        <v>0.75639999999999996</v>
      </c>
      <c r="CH21" s="12">
        <f t="shared" si="8"/>
        <v>0.754</v>
      </c>
    </row>
    <row r="22" spans="1:86" x14ac:dyDescent="0.25">
      <c r="A22">
        <v>0</v>
      </c>
      <c r="B22">
        <f t="shared" si="2"/>
        <v>2.7517625735070848E-2</v>
      </c>
      <c r="K22">
        <v>0.11</v>
      </c>
      <c r="L22" s="12">
        <f t="shared" si="3"/>
        <v>0.31231326999999998</v>
      </c>
      <c r="P22">
        <v>50</v>
      </c>
      <c r="Q22">
        <f t="shared" ref="Q22:Z31" si="10">MIN(1.25,$P22/Q$11)</f>
        <v>1.25</v>
      </c>
      <c r="R22">
        <f t="shared" si="10"/>
        <v>1.25</v>
      </c>
      <c r="S22">
        <f t="shared" si="10"/>
        <v>1.25</v>
      </c>
      <c r="T22">
        <f t="shared" si="10"/>
        <v>0.83333333333333337</v>
      </c>
      <c r="U22">
        <f t="shared" si="10"/>
        <v>0.625</v>
      </c>
      <c r="V22">
        <f t="shared" si="10"/>
        <v>0.5</v>
      </c>
      <c r="W22">
        <f t="shared" si="10"/>
        <v>0.41666666666666669</v>
      </c>
      <c r="X22">
        <f t="shared" si="10"/>
        <v>0.35714285714285715</v>
      </c>
      <c r="Y22">
        <f t="shared" si="10"/>
        <v>0.3125</v>
      </c>
      <c r="Z22">
        <f t="shared" si="10"/>
        <v>0.27777777777777779</v>
      </c>
      <c r="AA22">
        <f t="shared" ref="AA22:AJ31" si="11">MIN(1.25,$P22/AA$11)</f>
        <v>0.25</v>
      </c>
      <c r="AB22">
        <f t="shared" si="11"/>
        <v>0.22727272727272727</v>
      </c>
      <c r="AC22">
        <f t="shared" si="11"/>
        <v>0.20833333333333334</v>
      </c>
      <c r="AD22">
        <f t="shared" si="11"/>
        <v>0.19230769230769232</v>
      </c>
      <c r="AE22">
        <f t="shared" si="11"/>
        <v>0.17857142857142858</v>
      </c>
      <c r="AF22">
        <f t="shared" si="11"/>
        <v>0.16666666666666666</v>
      </c>
      <c r="AG22">
        <f t="shared" si="11"/>
        <v>0.15625</v>
      </c>
      <c r="AH22">
        <f t="shared" si="11"/>
        <v>0.14705882352941177</v>
      </c>
      <c r="AI22">
        <f t="shared" si="11"/>
        <v>0.1388888888888889</v>
      </c>
      <c r="AJ22">
        <f t="shared" si="11"/>
        <v>0.13157894736842105</v>
      </c>
      <c r="AK22">
        <f t="shared" ref="AK22:AP31" si="12">MIN(1.25,$P22/AK$11)</f>
        <v>0.125</v>
      </c>
      <c r="AL22">
        <f t="shared" si="12"/>
        <v>0.11904761904761904</v>
      </c>
      <c r="AM22">
        <f t="shared" si="12"/>
        <v>0.11363636363636363</v>
      </c>
      <c r="AN22">
        <f t="shared" si="12"/>
        <v>0.10869565217391304</v>
      </c>
      <c r="AO22">
        <f t="shared" si="12"/>
        <v>0.10416666666666667</v>
      </c>
      <c r="AP22">
        <f t="shared" si="12"/>
        <v>0.1</v>
      </c>
      <c r="AT22" s="7">
        <v>0.08</v>
      </c>
      <c r="AU22" s="12">
        <f t="shared" si="1"/>
        <v>0.84775</v>
      </c>
      <c r="AV22" s="12">
        <f t="shared" si="1"/>
        <v>0.84550000000000003</v>
      </c>
      <c r="AW22" s="12">
        <f t="shared" si="1"/>
        <v>0.84324999999999994</v>
      </c>
      <c r="AX22" s="12">
        <f t="shared" si="1"/>
        <v>0.84099999999999997</v>
      </c>
      <c r="AY22" s="12">
        <f t="shared" si="1"/>
        <v>0.83875</v>
      </c>
      <c r="AZ22" s="12">
        <f t="shared" si="1"/>
        <v>0.83650000000000002</v>
      </c>
      <c r="BA22" s="12">
        <f t="shared" si="1"/>
        <v>0.83424999999999994</v>
      </c>
      <c r="BB22" s="12">
        <f t="shared" si="1"/>
        <v>0.83199999999999996</v>
      </c>
      <c r="BC22" s="12">
        <f t="shared" si="1"/>
        <v>0.82974999999999999</v>
      </c>
      <c r="BD22" s="12">
        <f t="shared" si="1"/>
        <v>0.82750000000000001</v>
      </c>
      <c r="BE22" s="12">
        <f t="shared" si="1"/>
        <v>0.82524999999999993</v>
      </c>
      <c r="BF22" s="12">
        <f t="shared" si="1"/>
        <v>0.82299999999999995</v>
      </c>
      <c r="BG22" s="12">
        <f t="shared" si="1"/>
        <v>0.82074999999999998</v>
      </c>
      <c r="BH22" s="12">
        <f t="shared" si="1"/>
        <v>0.81850000000000001</v>
      </c>
      <c r="BI22" s="12">
        <f t="shared" si="1"/>
        <v>0.81625000000000003</v>
      </c>
      <c r="BJ22" s="12">
        <f t="shared" si="1"/>
        <v>0.81399999999999995</v>
      </c>
      <c r="BK22" s="12">
        <f t="shared" si="9"/>
        <v>0.81174999999999997</v>
      </c>
      <c r="BL22" s="12">
        <f t="shared" si="9"/>
        <v>0.8095</v>
      </c>
      <c r="BM22" s="12">
        <f t="shared" si="9"/>
        <v>0.80725000000000002</v>
      </c>
      <c r="BN22" s="12">
        <f t="shared" si="9"/>
        <v>0.80499999999999994</v>
      </c>
      <c r="BO22" s="12">
        <f t="shared" si="9"/>
        <v>0.80274999999999996</v>
      </c>
      <c r="BP22" s="12">
        <f t="shared" si="9"/>
        <v>0.80049999999999999</v>
      </c>
      <c r="BQ22" s="12">
        <f t="shared" si="9"/>
        <v>0.79825000000000002</v>
      </c>
      <c r="BR22" s="12">
        <f t="shared" si="9"/>
        <v>0.79600000000000004</v>
      </c>
      <c r="BS22" s="12">
        <f t="shared" si="9"/>
        <v>0.79374999999999996</v>
      </c>
      <c r="BT22" s="12">
        <f t="shared" si="9"/>
        <v>0.79149999999999998</v>
      </c>
      <c r="BU22" s="12">
        <f t="shared" si="9"/>
        <v>0.78925000000000001</v>
      </c>
      <c r="BV22" s="12">
        <f t="shared" si="9"/>
        <v>0.78699999999999992</v>
      </c>
      <c r="BW22" s="12">
        <f t="shared" si="9"/>
        <v>0.78474999999999995</v>
      </c>
      <c r="BX22" s="12">
        <f t="shared" si="9"/>
        <v>0.78249999999999997</v>
      </c>
      <c r="BY22" s="12">
        <f t="shared" si="9"/>
        <v>0.78025</v>
      </c>
      <c r="BZ22" s="12">
        <f t="shared" si="9"/>
        <v>0.77800000000000002</v>
      </c>
      <c r="CA22" s="12">
        <f t="shared" si="7"/>
        <v>0.77574999999999994</v>
      </c>
      <c r="CB22" s="12">
        <f t="shared" si="7"/>
        <v>0.77349999999999997</v>
      </c>
      <c r="CC22" s="12">
        <f t="shared" si="7"/>
        <v>0.77124999999999999</v>
      </c>
      <c r="CD22" s="12">
        <f t="shared" si="7"/>
        <v>0.76900000000000002</v>
      </c>
      <c r="CE22" s="12">
        <f t="shared" si="7"/>
        <v>0.76675000000000004</v>
      </c>
      <c r="CF22" s="12">
        <f t="shared" si="7"/>
        <v>0.76449999999999996</v>
      </c>
      <c r="CG22" s="12">
        <f t="shared" si="8"/>
        <v>0.76224999999999998</v>
      </c>
      <c r="CH22" s="12">
        <f t="shared" si="8"/>
        <v>0.76</v>
      </c>
    </row>
    <row r="23" spans="1:86" x14ac:dyDescent="0.25">
      <c r="A23">
        <v>1</v>
      </c>
      <c r="B23">
        <f t="shared" si="2"/>
        <v>3.4403535943094789E-2</v>
      </c>
      <c r="K23">
        <v>0.12</v>
      </c>
      <c r="L23" s="12">
        <f t="shared" si="3"/>
        <v>0.32106128</v>
      </c>
      <c r="P23">
        <v>55</v>
      </c>
      <c r="Q23">
        <f t="shared" si="10"/>
        <v>1.25</v>
      </c>
      <c r="R23">
        <f t="shared" si="10"/>
        <v>1.25</v>
      </c>
      <c r="S23">
        <f t="shared" si="10"/>
        <v>1.25</v>
      </c>
      <c r="T23">
        <f t="shared" si="10"/>
        <v>0.91666666666666663</v>
      </c>
      <c r="U23">
        <f t="shared" si="10"/>
        <v>0.6875</v>
      </c>
      <c r="V23">
        <f t="shared" si="10"/>
        <v>0.55000000000000004</v>
      </c>
      <c r="W23">
        <f t="shared" si="10"/>
        <v>0.45833333333333331</v>
      </c>
      <c r="X23">
        <f t="shared" si="10"/>
        <v>0.39285714285714285</v>
      </c>
      <c r="Y23">
        <f t="shared" si="10"/>
        <v>0.34375</v>
      </c>
      <c r="Z23">
        <f t="shared" si="10"/>
        <v>0.30555555555555558</v>
      </c>
      <c r="AA23">
        <f t="shared" si="11"/>
        <v>0.27500000000000002</v>
      </c>
      <c r="AB23">
        <f t="shared" si="11"/>
        <v>0.25</v>
      </c>
      <c r="AC23">
        <f t="shared" si="11"/>
        <v>0.22916666666666666</v>
      </c>
      <c r="AD23">
        <f t="shared" si="11"/>
        <v>0.21153846153846154</v>
      </c>
      <c r="AE23">
        <f t="shared" si="11"/>
        <v>0.19642857142857142</v>
      </c>
      <c r="AF23">
        <f t="shared" si="11"/>
        <v>0.18333333333333332</v>
      </c>
      <c r="AG23">
        <f t="shared" si="11"/>
        <v>0.171875</v>
      </c>
      <c r="AH23">
        <f t="shared" si="11"/>
        <v>0.16176470588235295</v>
      </c>
      <c r="AI23">
        <f t="shared" si="11"/>
        <v>0.15277777777777779</v>
      </c>
      <c r="AJ23">
        <f t="shared" si="11"/>
        <v>0.14473684210526316</v>
      </c>
      <c r="AK23">
        <f t="shared" si="12"/>
        <v>0.13750000000000001</v>
      </c>
      <c r="AL23">
        <f t="shared" si="12"/>
        <v>0.13095238095238096</v>
      </c>
      <c r="AM23">
        <f t="shared" si="12"/>
        <v>0.125</v>
      </c>
      <c r="AN23">
        <f t="shared" si="12"/>
        <v>0.11956521739130435</v>
      </c>
      <c r="AO23">
        <f t="shared" si="12"/>
        <v>0.11458333333333333</v>
      </c>
      <c r="AP23">
        <f t="shared" si="12"/>
        <v>0.11</v>
      </c>
      <c r="AT23" s="7">
        <v>8.5000000000000006E-2</v>
      </c>
      <c r="AU23" s="12">
        <f t="shared" si="1"/>
        <v>0.84788235294117642</v>
      </c>
      <c r="AV23" s="12">
        <f t="shared" si="1"/>
        <v>0.84576470588235297</v>
      </c>
      <c r="AW23" s="12">
        <f t="shared" si="1"/>
        <v>0.84364705882352942</v>
      </c>
      <c r="AX23" s="12">
        <f t="shared" si="1"/>
        <v>0.84152941176470586</v>
      </c>
      <c r="AY23" s="12">
        <f t="shared" si="1"/>
        <v>0.8394117647058823</v>
      </c>
      <c r="AZ23" s="12">
        <f t="shared" si="1"/>
        <v>0.83729411764705886</v>
      </c>
      <c r="BA23" s="12">
        <f t="shared" si="1"/>
        <v>0.8351764705882353</v>
      </c>
      <c r="BB23" s="12">
        <f t="shared" si="1"/>
        <v>0.83305882352941174</v>
      </c>
      <c r="BC23" s="12">
        <f t="shared" si="1"/>
        <v>0.83094117647058818</v>
      </c>
      <c r="BD23" s="12">
        <f t="shared" si="1"/>
        <v>0.82882352941176474</v>
      </c>
      <c r="BE23" s="12">
        <f t="shared" si="1"/>
        <v>0.82670588235294118</v>
      </c>
      <c r="BF23" s="12">
        <f t="shared" si="1"/>
        <v>0.82458823529411762</v>
      </c>
      <c r="BG23" s="12">
        <f t="shared" si="1"/>
        <v>0.82247058823529406</v>
      </c>
      <c r="BH23" s="12">
        <f t="shared" si="1"/>
        <v>0.82035294117647062</v>
      </c>
      <c r="BI23" s="12">
        <f t="shared" si="1"/>
        <v>0.81823529411764706</v>
      </c>
      <c r="BJ23" s="12">
        <f t="shared" si="1"/>
        <v>0.8161176470588235</v>
      </c>
      <c r="BK23" s="12">
        <f t="shared" si="9"/>
        <v>0.81399999999999995</v>
      </c>
      <c r="BL23" s="12">
        <f t="shared" si="9"/>
        <v>0.8118823529411765</v>
      </c>
      <c r="BM23" s="12">
        <f t="shared" si="9"/>
        <v>0.80976470588235294</v>
      </c>
      <c r="BN23" s="12">
        <f t="shared" si="9"/>
        <v>0.80764705882352938</v>
      </c>
      <c r="BO23" s="12">
        <f t="shared" si="9"/>
        <v>0.80552941176470583</v>
      </c>
      <c r="BP23" s="12">
        <f t="shared" si="9"/>
        <v>0.80341176470588238</v>
      </c>
      <c r="BQ23" s="12">
        <f t="shared" si="9"/>
        <v>0.80129411764705882</v>
      </c>
      <c r="BR23" s="12">
        <f t="shared" si="9"/>
        <v>0.79917647058823527</v>
      </c>
      <c r="BS23" s="12">
        <f t="shared" si="9"/>
        <v>0.79705882352941171</v>
      </c>
      <c r="BT23" s="12">
        <f t="shared" si="9"/>
        <v>0.79494117647058826</v>
      </c>
      <c r="BU23" s="12">
        <f t="shared" si="9"/>
        <v>0.7928235294117647</v>
      </c>
      <c r="BV23" s="12">
        <f t="shared" si="9"/>
        <v>0.79070588235294115</v>
      </c>
      <c r="BW23" s="12">
        <f t="shared" si="9"/>
        <v>0.78858823529411759</v>
      </c>
      <c r="BX23" s="12">
        <f t="shared" si="9"/>
        <v>0.78647058823529414</v>
      </c>
      <c r="BY23" s="12">
        <f t="shared" si="9"/>
        <v>0.78435294117647059</v>
      </c>
      <c r="BZ23" s="12">
        <f t="shared" si="9"/>
        <v>0.78223529411764703</v>
      </c>
      <c r="CA23" s="12">
        <f t="shared" si="7"/>
        <v>0.78011764705882347</v>
      </c>
      <c r="CB23" s="12">
        <f t="shared" si="7"/>
        <v>0.77800000000000002</v>
      </c>
      <c r="CC23" s="12">
        <f t="shared" si="7"/>
        <v>0.77588235294117647</v>
      </c>
      <c r="CD23" s="12">
        <f t="shared" si="7"/>
        <v>0.77376470588235291</v>
      </c>
      <c r="CE23" s="12">
        <f t="shared" si="7"/>
        <v>0.77164705882352935</v>
      </c>
      <c r="CF23" s="12">
        <f t="shared" si="7"/>
        <v>0.76952941176470591</v>
      </c>
      <c r="CG23" s="12">
        <f t="shared" si="8"/>
        <v>0.76741176470588235</v>
      </c>
      <c r="CH23" s="12">
        <f t="shared" si="8"/>
        <v>0.76529411764705879</v>
      </c>
    </row>
    <row r="24" spans="1:86" x14ac:dyDescent="0.25">
      <c r="A24">
        <v>2</v>
      </c>
      <c r="B24">
        <f t="shared" si="2"/>
        <v>4.2653227959103958E-2</v>
      </c>
      <c r="K24">
        <v>0.13</v>
      </c>
      <c r="L24" s="12">
        <f t="shared" si="3"/>
        <v>0.32976103000000001</v>
      </c>
      <c r="P24">
        <v>60</v>
      </c>
      <c r="Q24">
        <f t="shared" si="10"/>
        <v>1.25</v>
      </c>
      <c r="R24">
        <f t="shared" si="10"/>
        <v>1.25</v>
      </c>
      <c r="S24">
        <f t="shared" si="10"/>
        <v>1.25</v>
      </c>
      <c r="T24">
        <f t="shared" si="10"/>
        <v>1</v>
      </c>
      <c r="U24">
        <f t="shared" si="10"/>
        <v>0.75</v>
      </c>
      <c r="V24">
        <f t="shared" si="10"/>
        <v>0.6</v>
      </c>
      <c r="W24">
        <f t="shared" si="10"/>
        <v>0.5</v>
      </c>
      <c r="X24">
        <f t="shared" si="10"/>
        <v>0.42857142857142855</v>
      </c>
      <c r="Y24">
        <f t="shared" si="10"/>
        <v>0.375</v>
      </c>
      <c r="Z24">
        <f t="shared" si="10"/>
        <v>0.33333333333333331</v>
      </c>
      <c r="AA24">
        <f t="shared" si="11"/>
        <v>0.3</v>
      </c>
      <c r="AB24">
        <f t="shared" si="11"/>
        <v>0.27272727272727271</v>
      </c>
      <c r="AC24">
        <f t="shared" si="11"/>
        <v>0.25</v>
      </c>
      <c r="AD24">
        <f t="shared" si="11"/>
        <v>0.23076923076923078</v>
      </c>
      <c r="AE24">
        <f t="shared" si="11"/>
        <v>0.21428571428571427</v>
      </c>
      <c r="AF24">
        <f t="shared" si="11"/>
        <v>0.2</v>
      </c>
      <c r="AG24">
        <f t="shared" si="11"/>
        <v>0.1875</v>
      </c>
      <c r="AH24">
        <f t="shared" si="11"/>
        <v>0.17647058823529413</v>
      </c>
      <c r="AI24">
        <f t="shared" si="11"/>
        <v>0.16666666666666666</v>
      </c>
      <c r="AJ24">
        <f t="shared" si="11"/>
        <v>0.15789473684210525</v>
      </c>
      <c r="AK24">
        <f t="shared" si="12"/>
        <v>0.15</v>
      </c>
      <c r="AL24">
        <f t="shared" si="12"/>
        <v>0.14285714285714285</v>
      </c>
      <c r="AM24">
        <f t="shared" si="12"/>
        <v>0.13636363636363635</v>
      </c>
      <c r="AN24">
        <f t="shared" si="12"/>
        <v>0.13043478260869565</v>
      </c>
      <c r="AO24">
        <f t="shared" si="12"/>
        <v>0.125</v>
      </c>
      <c r="AP24">
        <f t="shared" si="12"/>
        <v>0.12</v>
      </c>
      <c r="AT24" s="7">
        <v>0.09</v>
      </c>
      <c r="AU24" s="12">
        <f t="shared" si="1"/>
        <v>0.84799999999999998</v>
      </c>
      <c r="AV24" s="12">
        <f t="shared" si="1"/>
        <v>0.84599999999999997</v>
      </c>
      <c r="AW24" s="12">
        <f t="shared" si="1"/>
        <v>0.84399999999999997</v>
      </c>
      <c r="AX24" s="12">
        <f t="shared" si="1"/>
        <v>0.84199999999999997</v>
      </c>
      <c r="AY24" s="12">
        <f t="shared" si="1"/>
        <v>0.84</v>
      </c>
      <c r="AZ24" s="12">
        <f t="shared" si="1"/>
        <v>0.83799999999999997</v>
      </c>
      <c r="BA24" s="12">
        <f t="shared" si="1"/>
        <v>0.83599999999999997</v>
      </c>
      <c r="BB24" s="12">
        <f t="shared" si="1"/>
        <v>0.83399999999999996</v>
      </c>
      <c r="BC24" s="12">
        <f t="shared" si="1"/>
        <v>0.83199999999999996</v>
      </c>
      <c r="BD24" s="12">
        <f t="shared" si="1"/>
        <v>0.83</v>
      </c>
      <c r="BE24" s="12">
        <f t="shared" si="1"/>
        <v>0.82799999999999996</v>
      </c>
      <c r="BF24" s="12">
        <f t="shared" si="1"/>
        <v>0.82599999999999996</v>
      </c>
      <c r="BG24" s="12">
        <f t="shared" si="1"/>
        <v>0.82399999999999995</v>
      </c>
      <c r="BH24" s="12">
        <f t="shared" si="1"/>
        <v>0.82199999999999995</v>
      </c>
      <c r="BI24" s="12">
        <f t="shared" si="1"/>
        <v>0.82</v>
      </c>
      <c r="BJ24" s="12">
        <f t="shared" si="1"/>
        <v>0.81799999999999995</v>
      </c>
      <c r="BK24" s="12">
        <f t="shared" si="9"/>
        <v>0.81599999999999995</v>
      </c>
      <c r="BL24" s="12">
        <f t="shared" si="9"/>
        <v>0.81399999999999995</v>
      </c>
      <c r="BM24" s="12">
        <f t="shared" si="9"/>
        <v>0.81199999999999994</v>
      </c>
      <c r="BN24" s="12">
        <f t="shared" si="9"/>
        <v>0.80999999999999994</v>
      </c>
      <c r="BO24" s="12">
        <f t="shared" si="9"/>
        <v>0.80799999999999994</v>
      </c>
      <c r="BP24" s="12">
        <f t="shared" si="9"/>
        <v>0.80599999999999994</v>
      </c>
      <c r="BQ24" s="12">
        <f t="shared" si="9"/>
        <v>0.80399999999999994</v>
      </c>
      <c r="BR24" s="12">
        <f t="shared" si="9"/>
        <v>0.80199999999999994</v>
      </c>
      <c r="BS24" s="12">
        <f t="shared" si="9"/>
        <v>0.79999999999999993</v>
      </c>
      <c r="BT24" s="12">
        <f t="shared" si="9"/>
        <v>0.79799999999999993</v>
      </c>
      <c r="BU24" s="12">
        <f t="shared" si="9"/>
        <v>0.79599999999999993</v>
      </c>
      <c r="BV24" s="12">
        <f t="shared" si="9"/>
        <v>0.79399999999999993</v>
      </c>
      <c r="BW24" s="12">
        <f t="shared" si="9"/>
        <v>0.79200000000000004</v>
      </c>
      <c r="BX24" s="12">
        <f t="shared" si="9"/>
        <v>0.79</v>
      </c>
      <c r="BY24" s="12">
        <f t="shared" si="9"/>
        <v>0.78800000000000003</v>
      </c>
      <c r="BZ24" s="12">
        <f t="shared" si="9"/>
        <v>0.78600000000000003</v>
      </c>
      <c r="CA24" s="12">
        <f t="shared" si="7"/>
        <v>0.78400000000000003</v>
      </c>
      <c r="CB24" s="12">
        <f t="shared" si="7"/>
        <v>0.78200000000000003</v>
      </c>
      <c r="CC24" s="12">
        <f t="shared" si="7"/>
        <v>0.78</v>
      </c>
      <c r="CD24" s="12">
        <f t="shared" si="7"/>
        <v>0.77800000000000002</v>
      </c>
      <c r="CE24" s="12">
        <f t="shared" si="7"/>
        <v>0.77600000000000002</v>
      </c>
      <c r="CF24" s="12">
        <f t="shared" si="7"/>
        <v>0.77400000000000002</v>
      </c>
      <c r="CG24" s="12">
        <f t="shared" si="8"/>
        <v>0.77200000000000002</v>
      </c>
      <c r="CH24" s="12">
        <f t="shared" si="8"/>
        <v>0.77</v>
      </c>
    </row>
    <row r="25" spans="1:86" x14ac:dyDescent="0.25">
      <c r="A25">
        <v>3</v>
      </c>
      <c r="B25">
        <f t="shared" si="2"/>
        <v>5.2445358591535277E-2</v>
      </c>
      <c r="K25">
        <v>0.14000000000000001</v>
      </c>
      <c r="L25" s="12">
        <f t="shared" si="3"/>
        <v>0.33841252000000005</v>
      </c>
      <c r="P25">
        <v>65</v>
      </c>
      <c r="Q25">
        <f t="shared" si="10"/>
        <v>1.25</v>
      </c>
      <c r="R25">
        <f t="shared" si="10"/>
        <v>1.25</v>
      </c>
      <c r="S25">
        <f t="shared" si="10"/>
        <v>1.25</v>
      </c>
      <c r="T25">
        <f t="shared" si="10"/>
        <v>1.0833333333333333</v>
      </c>
      <c r="U25">
        <f t="shared" si="10"/>
        <v>0.8125</v>
      </c>
      <c r="V25">
        <f t="shared" si="10"/>
        <v>0.65</v>
      </c>
      <c r="W25">
        <f t="shared" si="10"/>
        <v>0.54166666666666663</v>
      </c>
      <c r="X25">
        <f t="shared" si="10"/>
        <v>0.4642857142857143</v>
      </c>
      <c r="Y25">
        <f t="shared" si="10"/>
        <v>0.40625</v>
      </c>
      <c r="Z25">
        <f t="shared" si="10"/>
        <v>0.3611111111111111</v>
      </c>
      <c r="AA25">
        <f t="shared" si="11"/>
        <v>0.32500000000000001</v>
      </c>
      <c r="AB25">
        <f t="shared" si="11"/>
        <v>0.29545454545454547</v>
      </c>
      <c r="AC25">
        <f t="shared" si="11"/>
        <v>0.27083333333333331</v>
      </c>
      <c r="AD25">
        <f t="shared" si="11"/>
        <v>0.25</v>
      </c>
      <c r="AE25">
        <f t="shared" si="11"/>
        <v>0.23214285714285715</v>
      </c>
      <c r="AF25">
        <f t="shared" si="11"/>
        <v>0.21666666666666667</v>
      </c>
      <c r="AG25">
        <f t="shared" si="11"/>
        <v>0.203125</v>
      </c>
      <c r="AH25">
        <f t="shared" si="11"/>
        <v>0.19117647058823528</v>
      </c>
      <c r="AI25">
        <f t="shared" si="11"/>
        <v>0.18055555555555555</v>
      </c>
      <c r="AJ25">
        <f t="shared" si="11"/>
        <v>0.17105263157894737</v>
      </c>
      <c r="AK25">
        <f t="shared" si="12"/>
        <v>0.16250000000000001</v>
      </c>
      <c r="AL25">
        <f t="shared" si="12"/>
        <v>0.15476190476190477</v>
      </c>
      <c r="AM25">
        <f t="shared" si="12"/>
        <v>0.14772727272727273</v>
      </c>
      <c r="AN25">
        <f t="shared" si="12"/>
        <v>0.14130434782608695</v>
      </c>
      <c r="AO25">
        <f t="shared" si="12"/>
        <v>0.13541666666666666</v>
      </c>
      <c r="AP25">
        <f t="shared" si="12"/>
        <v>0.13</v>
      </c>
      <c r="AT25" s="7">
        <v>9.5000000000000001E-2</v>
      </c>
      <c r="AU25" s="12">
        <f t="shared" si="1"/>
        <v>0.8481052631578947</v>
      </c>
      <c r="AV25" s="12">
        <f t="shared" si="1"/>
        <v>0.84621052631578941</v>
      </c>
      <c r="AW25" s="12">
        <f t="shared" si="1"/>
        <v>0.84431578947368424</v>
      </c>
      <c r="AX25" s="12">
        <f t="shared" si="1"/>
        <v>0.84242105263157896</v>
      </c>
      <c r="AY25" s="12">
        <f t="shared" si="1"/>
        <v>0.84052631578947368</v>
      </c>
      <c r="AZ25" s="12">
        <f t="shared" si="1"/>
        <v>0.83863157894736839</v>
      </c>
      <c r="BA25" s="12">
        <f t="shared" si="1"/>
        <v>0.83673684210526311</v>
      </c>
      <c r="BB25" s="12">
        <f t="shared" si="1"/>
        <v>0.83484210526315783</v>
      </c>
      <c r="BC25" s="12">
        <f t="shared" si="1"/>
        <v>0.83294736842105266</v>
      </c>
      <c r="BD25" s="12">
        <f t="shared" si="1"/>
        <v>0.83105263157894738</v>
      </c>
      <c r="BE25" s="12">
        <f t="shared" si="1"/>
        <v>0.82915789473684209</v>
      </c>
      <c r="BF25" s="12">
        <f t="shared" si="1"/>
        <v>0.82726315789473681</v>
      </c>
      <c r="BG25" s="12">
        <f t="shared" si="1"/>
        <v>0.82536842105263153</v>
      </c>
      <c r="BH25" s="12">
        <f t="shared" si="1"/>
        <v>0.82347368421052625</v>
      </c>
      <c r="BI25" s="12">
        <f t="shared" si="1"/>
        <v>0.82157894736842108</v>
      </c>
      <c r="BJ25" s="12">
        <f t="shared" si="1"/>
        <v>0.81968421052631579</v>
      </c>
      <c r="BK25" s="12">
        <f t="shared" si="9"/>
        <v>0.81778947368421051</v>
      </c>
      <c r="BL25" s="12">
        <f t="shared" si="9"/>
        <v>0.81589473684210523</v>
      </c>
      <c r="BM25" s="12">
        <f t="shared" si="9"/>
        <v>0.81399999999999995</v>
      </c>
      <c r="BN25" s="12">
        <f t="shared" si="9"/>
        <v>0.81210526315789466</v>
      </c>
      <c r="BO25" s="12">
        <f t="shared" si="9"/>
        <v>0.81021052631578949</v>
      </c>
      <c r="BP25" s="12">
        <f t="shared" si="9"/>
        <v>0.80831578947368421</v>
      </c>
      <c r="BQ25" s="12">
        <f t="shared" si="9"/>
        <v>0.80642105263157893</v>
      </c>
      <c r="BR25" s="12">
        <f t="shared" si="9"/>
        <v>0.80452631578947364</v>
      </c>
      <c r="BS25" s="12">
        <f t="shared" si="9"/>
        <v>0.80263157894736836</v>
      </c>
      <c r="BT25" s="12">
        <f t="shared" si="9"/>
        <v>0.80073684210526319</v>
      </c>
      <c r="BU25" s="12">
        <f t="shared" si="9"/>
        <v>0.79884210526315791</v>
      </c>
      <c r="BV25" s="12">
        <f t="shared" si="9"/>
        <v>0.79694736842105263</v>
      </c>
      <c r="BW25" s="12">
        <f t="shared" si="9"/>
        <v>0.79505263157894734</v>
      </c>
      <c r="BX25" s="12">
        <f t="shared" si="9"/>
        <v>0.79315789473684206</v>
      </c>
      <c r="BY25" s="12">
        <f t="shared" si="9"/>
        <v>0.79126315789473678</v>
      </c>
      <c r="BZ25" s="12">
        <f t="shared" si="9"/>
        <v>0.78936842105263161</v>
      </c>
      <c r="CA25" s="12">
        <f t="shared" si="7"/>
        <v>0.78747368421052633</v>
      </c>
      <c r="CB25" s="12">
        <f t="shared" si="7"/>
        <v>0.78557894736842104</v>
      </c>
      <c r="CC25" s="12">
        <f t="shared" si="7"/>
        <v>0.78368421052631576</v>
      </c>
      <c r="CD25" s="12">
        <f t="shared" si="7"/>
        <v>0.78178947368421048</v>
      </c>
      <c r="CE25" s="12">
        <f t="shared" si="7"/>
        <v>0.7798947368421052</v>
      </c>
      <c r="CF25" s="12">
        <f t="shared" si="7"/>
        <v>0.77800000000000002</v>
      </c>
      <c r="CG25" s="12">
        <f t="shared" si="8"/>
        <v>0.77610526315789474</v>
      </c>
      <c r="CH25" s="12">
        <f t="shared" si="8"/>
        <v>0.77421052631578946</v>
      </c>
    </row>
    <row r="26" spans="1:86" x14ac:dyDescent="0.25">
      <c r="A26">
        <v>4</v>
      </c>
      <c r="B26">
        <f t="shared" si="2"/>
        <v>6.3961475416018029E-2</v>
      </c>
      <c r="K26">
        <v>0.15</v>
      </c>
      <c r="L26" s="12">
        <f t="shared" si="3"/>
        <v>0.34701575000000001</v>
      </c>
      <c r="P26">
        <v>70</v>
      </c>
      <c r="Q26">
        <f t="shared" si="10"/>
        <v>1.25</v>
      </c>
      <c r="R26">
        <f t="shared" si="10"/>
        <v>1.25</v>
      </c>
      <c r="S26">
        <f t="shared" si="10"/>
        <v>1.25</v>
      </c>
      <c r="T26">
        <f t="shared" si="10"/>
        <v>1.1666666666666667</v>
      </c>
      <c r="U26">
        <f t="shared" si="10"/>
        <v>0.875</v>
      </c>
      <c r="V26">
        <f t="shared" si="10"/>
        <v>0.7</v>
      </c>
      <c r="W26">
        <f t="shared" si="10"/>
        <v>0.58333333333333337</v>
      </c>
      <c r="X26">
        <f t="shared" si="10"/>
        <v>0.5</v>
      </c>
      <c r="Y26">
        <f t="shared" si="10"/>
        <v>0.4375</v>
      </c>
      <c r="Z26">
        <f t="shared" si="10"/>
        <v>0.3888888888888889</v>
      </c>
      <c r="AA26">
        <f t="shared" si="11"/>
        <v>0.35</v>
      </c>
      <c r="AB26">
        <f t="shared" si="11"/>
        <v>0.31818181818181818</v>
      </c>
      <c r="AC26">
        <f t="shared" si="11"/>
        <v>0.29166666666666669</v>
      </c>
      <c r="AD26">
        <f t="shared" si="11"/>
        <v>0.26923076923076922</v>
      </c>
      <c r="AE26">
        <f t="shared" si="11"/>
        <v>0.25</v>
      </c>
      <c r="AF26">
        <f t="shared" si="11"/>
        <v>0.23333333333333334</v>
      </c>
      <c r="AG26">
        <f t="shared" si="11"/>
        <v>0.21875</v>
      </c>
      <c r="AH26">
        <f t="shared" si="11"/>
        <v>0.20588235294117646</v>
      </c>
      <c r="AI26">
        <f t="shared" si="11"/>
        <v>0.19444444444444445</v>
      </c>
      <c r="AJ26">
        <f t="shared" si="11"/>
        <v>0.18421052631578946</v>
      </c>
      <c r="AK26">
        <f t="shared" si="12"/>
        <v>0.17499999999999999</v>
      </c>
      <c r="AL26">
        <f t="shared" si="12"/>
        <v>0.16666666666666666</v>
      </c>
      <c r="AM26">
        <f t="shared" si="12"/>
        <v>0.15909090909090909</v>
      </c>
      <c r="AN26">
        <f t="shared" si="12"/>
        <v>0.15217391304347827</v>
      </c>
      <c r="AO26">
        <f t="shared" si="12"/>
        <v>0.14583333333333334</v>
      </c>
      <c r="AP26">
        <f t="shared" si="12"/>
        <v>0.14000000000000001</v>
      </c>
      <c r="AT26" s="7">
        <v>0.1</v>
      </c>
      <c r="AU26" s="12">
        <f t="shared" si="1"/>
        <v>0.84819999999999995</v>
      </c>
      <c r="AV26" s="12">
        <f t="shared" si="1"/>
        <v>0.84639999999999993</v>
      </c>
      <c r="AW26" s="12">
        <f t="shared" si="1"/>
        <v>0.84460000000000002</v>
      </c>
      <c r="AX26" s="12">
        <f t="shared" si="1"/>
        <v>0.84279999999999999</v>
      </c>
      <c r="AY26" s="12">
        <f t="shared" si="1"/>
        <v>0.84099999999999997</v>
      </c>
      <c r="AZ26" s="12">
        <f t="shared" si="1"/>
        <v>0.83919999999999995</v>
      </c>
      <c r="BA26" s="12">
        <f t="shared" si="1"/>
        <v>0.83739999999999992</v>
      </c>
      <c r="BB26" s="12">
        <f t="shared" si="1"/>
        <v>0.83560000000000001</v>
      </c>
      <c r="BC26" s="12">
        <f t="shared" si="1"/>
        <v>0.83379999999999999</v>
      </c>
      <c r="BD26" s="12">
        <f t="shared" si="1"/>
        <v>0.83199999999999996</v>
      </c>
      <c r="BE26" s="12">
        <f t="shared" si="1"/>
        <v>0.83019999999999994</v>
      </c>
      <c r="BF26" s="12">
        <f t="shared" si="1"/>
        <v>0.82840000000000003</v>
      </c>
      <c r="BG26" s="12">
        <f t="shared" si="1"/>
        <v>0.8266</v>
      </c>
      <c r="BH26" s="12">
        <f t="shared" si="1"/>
        <v>0.82479999999999998</v>
      </c>
      <c r="BI26" s="12">
        <f t="shared" si="1"/>
        <v>0.82299999999999995</v>
      </c>
      <c r="BJ26" s="12">
        <f t="shared" si="1"/>
        <v>0.82119999999999993</v>
      </c>
      <c r="BK26" s="12">
        <f t="shared" si="9"/>
        <v>0.81940000000000002</v>
      </c>
      <c r="BL26" s="12">
        <f t="shared" si="9"/>
        <v>0.81759999999999999</v>
      </c>
      <c r="BM26" s="12">
        <f t="shared" si="9"/>
        <v>0.81579999999999997</v>
      </c>
      <c r="BN26" s="12">
        <f t="shared" si="9"/>
        <v>0.81399999999999995</v>
      </c>
      <c r="BO26" s="12">
        <f t="shared" si="9"/>
        <v>0.81220000000000003</v>
      </c>
      <c r="BP26" s="12">
        <f t="shared" si="9"/>
        <v>0.81040000000000001</v>
      </c>
      <c r="BQ26" s="12">
        <f t="shared" si="9"/>
        <v>0.80859999999999999</v>
      </c>
      <c r="BR26" s="12">
        <f t="shared" si="9"/>
        <v>0.80679999999999996</v>
      </c>
      <c r="BS26" s="12">
        <f t="shared" si="9"/>
        <v>0.80499999999999994</v>
      </c>
      <c r="BT26" s="12">
        <f t="shared" si="9"/>
        <v>0.80320000000000003</v>
      </c>
      <c r="BU26" s="12">
        <f t="shared" si="9"/>
        <v>0.8014</v>
      </c>
      <c r="BV26" s="12">
        <f t="shared" si="9"/>
        <v>0.79959999999999998</v>
      </c>
      <c r="BW26" s="12">
        <f t="shared" si="9"/>
        <v>0.79779999999999995</v>
      </c>
      <c r="BX26" s="12">
        <f t="shared" si="9"/>
        <v>0.79600000000000004</v>
      </c>
      <c r="BY26" s="12">
        <f t="shared" si="9"/>
        <v>0.79420000000000002</v>
      </c>
      <c r="BZ26" s="12">
        <f t="shared" si="9"/>
        <v>0.79239999999999999</v>
      </c>
      <c r="CA26" s="12">
        <f t="shared" si="7"/>
        <v>0.79059999999999997</v>
      </c>
      <c r="CB26" s="12">
        <f t="shared" si="7"/>
        <v>0.78879999999999995</v>
      </c>
      <c r="CC26" s="12">
        <f t="shared" si="7"/>
        <v>0.78700000000000003</v>
      </c>
      <c r="CD26" s="12">
        <f t="shared" si="7"/>
        <v>0.78520000000000001</v>
      </c>
      <c r="CE26" s="12">
        <f t="shared" si="7"/>
        <v>0.78339999999999999</v>
      </c>
      <c r="CF26" s="12">
        <f t="shared" si="7"/>
        <v>0.78159999999999996</v>
      </c>
      <c r="CG26" s="12">
        <f t="shared" si="8"/>
        <v>0.77980000000000005</v>
      </c>
      <c r="CH26" s="12">
        <f t="shared" si="8"/>
        <v>0.77800000000000002</v>
      </c>
    </row>
    <row r="27" spans="1:86" x14ac:dyDescent="0.25">
      <c r="A27">
        <v>5</v>
      </c>
      <c r="B27">
        <f t="shared" si="2"/>
        <v>7.7381361304188004E-2</v>
      </c>
      <c r="K27">
        <v>0.16</v>
      </c>
      <c r="L27" s="12">
        <f t="shared" si="3"/>
        <v>0.35557072000000001</v>
      </c>
      <c r="P27">
        <v>75</v>
      </c>
      <c r="Q27">
        <f t="shared" si="10"/>
        <v>1.25</v>
      </c>
      <c r="R27">
        <f t="shared" si="10"/>
        <v>1.25</v>
      </c>
      <c r="S27">
        <f t="shared" si="10"/>
        <v>1.25</v>
      </c>
      <c r="T27">
        <f t="shared" si="10"/>
        <v>1.25</v>
      </c>
      <c r="U27">
        <f t="shared" si="10"/>
        <v>0.9375</v>
      </c>
      <c r="V27">
        <f t="shared" si="10"/>
        <v>0.75</v>
      </c>
      <c r="W27">
        <f t="shared" si="10"/>
        <v>0.625</v>
      </c>
      <c r="X27">
        <f t="shared" si="10"/>
        <v>0.5357142857142857</v>
      </c>
      <c r="Y27">
        <f t="shared" si="10"/>
        <v>0.46875</v>
      </c>
      <c r="Z27">
        <f t="shared" si="10"/>
        <v>0.41666666666666669</v>
      </c>
      <c r="AA27">
        <f t="shared" si="11"/>
        <v>0.375</v>
      </c>
      <c r="AB27">
        <f t="shared" si="11"/>
        <v>0.34090909090909088</v>
      </c>
      <c r="AC27">
        <f t="shared" si="11"/>
        <v>0.3125</v>
      </c>
      <c r="AD27">
        <f t="shared" si="11"/>
        <v>0.28846153846153844</v>
      </c>
      <c r="AE27">
        <f t="shared" si="11"/>
        <v>0.26785714285714285</v>
      </c>
      <c r="AF27">
        <f t="shared" si="11"/>
        <v>0.25</v>
      </c>
      <c r="AG27">
        <f t="shared" si="11"/>
        <v>0.234375</v>
      </c>
      <c r="AH27">
        <f t="shared" si="11"/>
        <v>0.22058823529411764</v>
      </c>
      <c r="AI27">
        <f t="shared" si="11"/>
        <v>0.20833333333333334</v>
      </c>
      <c r="AJ27">
        <f t="shared" si="11"/>
        <v>0.19736842105263158</v>
      </c>
      <c r="AK27">
        <f t="shared" si="12"/>
        <v>0.1875</v>
      </c>
      <c r="AL27">
        <f t="shared" si="12"/>
        <v>0.17857142857142858</v>
      </c>
      <c r="AM27">
        <f t="shared" si="12"/>
        <v>0.17045454545454544</v>
      </c>
      <c r="AN27">
        <f t="shared" si="12"/>
        <v>0.16304347826086957</v>
      </c>
      <c r="AO27">
        <f t="shared" si="12"/>
        <v>0.15625</v>
      </c>
      <c r="AP27">
        <f t="shared" si="12"/>
        <v>0.15</v>
      </c>
      <c r="AT27" s="7">
        <v>0.105</v>
      </c>
      <c r="AU27" s="12">
        <f t="shared" si="1"/>
        <v>0.84828571428571431</v>
      </c>
      <c r="AV27" s="12">
        <f t="shared" si="1"/>
        <v>0.84657142857142853</v>
      </c>
      <c r="AW27" s="12">
        <f t="shared" si="1"/>
        <v>0.84485714285714286</v>
      </c>
      <c r="AX27" s="12">
        <f t="shared" si="1"/>
        <v>0.84314285714285708</v>
      </c>
      <c r="AY27" s="12">
        <f t="shared" si="1"/>
        <v>0.84142857142857141</v>
      </c>
      <c r="AZ27" s="12">
        <f t="shared" si="1"/>
        <v>0.83971428571428575</v>
      </c>
      <c r="BA27" s="12">
        <f t="shared" si="1"/>
        <v>0.83799999999999997</v>
      </c>
      <c r="BB27" s="12">
        <f t="shared" si="1"/>
        <v>0.8362857142857143</v>
      </c>
      <c r="BC27" s="12">
        <f t="shared" si="1"/>
        <v>0.83457142857142852</v>
      </c>
      <c r="BD27" s="12">
        <f t="shared" si="1"/>
        <v>0.83285714285714285</v>
      </c>
      <c r="BE27" s="12">
        <f t="shared" si="1"/>
        <v>0.83114285714285707</v>
      </c>
      <c r="BF27" s="12">
        <f t="shared" si="1"/>
        <v>0.8294285714285714</v>
      </c>
      <c r="BG27" s="12">
        <f t="shared" si="1"/>
        <v>0.82771428571428574</v>
      </c>
      <c r="BH27" s="12">
        <f t="shared" si="1"/>
        <v>0.82599999999999996</v>
      </c>
      <c r="BI27" s="12">
        <f t="shared" si="1"/>
        <v>0.82428571428571429</v>
      </c>
      <c r="BJ27" s="12">
        <f t="shared" si="1"/>
        <v>0.82257142857142851</v>
      </c>
      <c r="BK27" s="12">
        <f t="shared" si="9"/>
        <v>0.82085714285714284</v>
      </c>
      <c r="BL27" s="12">
        <f t="shared" si="9"/>
        <v>0.81914285714285717</v>
      </c>
      <c r="BM27" s="12">
        <f t="shared" si="9"/>
        <v>0.81742857142857139</v>
      </c>
      <c r="BN27" s="12">
        <f t="shared" si="9"/>
        <v>0.81571428571428573</v>
      </c>
      <c r="BO27" s="12">
        <f t="shared" si="9"/>
        <v>0.81399999999999995</v>
      </c>
      <c r="BP27" s="12">
        <f t="shared" si="9"/>
        <v>0.81228571428571428</v>
      </c>
      <c r="BQ27" s="12">
        <f t="shared" si="9"/>
        <v>0.8105714285714285</v>
      </c>
      <c r="BR27" s="12">
        <f t="shared" si="9"/>
        <v>0.80885714285714283</v>
      </c>
      <c r="BS27" s="12">
        <f t="shared" si="9"/>
        <v>0.80714285714285716</v>
      </c>
      <c r="BT27" s="12">
        <f t="shared" si="9"/>
        <v>0.80542857142857138</v>
      </c>
      <c r="BU27" s="12">
        <f t="shared" si="9"/>
        <v>0.80371428571428571</v>
      </c>
      <c r="BV27" s="12">
        <f t="shared" si="9"/>
        <v>0.80199999999999994</v>
      </c>
      <c r="BW27" s="12">
        <f t="shared" si="9"/>
        <v>0.80028571428571427</v>
      </c>
      <c r="BX27" s="12">
        <f t="shared" si="9"/>
        <v>0.7985714285714286</v>
      </c>
      <c r="BY27" s="12">
        <f t="shared" si="9"/>
        <v>0.79685714285714282</v>
      </c>
      <c r="BZ27" s="12">
        <f t="shared" si="9"/>
        <v>0.79514285714285715</v>
      </c>
      <c r="CA27" s="12">
        <f t="shared" si="7"/>
        <v>0.79342857142857137</v>
      </c>
      <c r="CB27" s="12">
        <f t="shared" si="7"/>
        <v>0.7917142857142857</v>
      </c>
      <c r="CC27" s="12">
        <f t="shared" si="7"/>
        <v>0.79</v>
      </c>
      <c r="CD27" s="12">
        <f t="shared" si="7"/>
        <v>0.78828571428571426</v>
      </c>
      <c r="CE27" s="12">
        <f t="shared" si="7"/>
        <v>0.78657142857142859</v>
      </c>
      <c r="CF27" s="12">
        <f t="shared" si="7"/>
        <v>0.78485714285714281</v>
      </c>
      <c r="CG27" s="12">
        <f t="shared" si="8"/>
        <v>0.78314285714285714</v>
      </c>
      <c r="CH27" s="12">
        <f t="shared" si="8"/>
        <v>0.78142857142857136</v>
      </c>
    </row>
    <row r="28" spans="1:86" x14ac:dyDescent="0.25">
      <c r="A28">
        <v>6</v>
      </c>
      <c r="B28">
        <f t="shared" si="2"/>
        <v>9.2877656602683809E-2</v>
      </c>
      <c r="K28">
        <v>0.17</v>
      </c>
      <c r="L28" s="12">
        <f t="shared" si="3"/>
        <v>0.36407743000000004</v>
      </c>
      <c r="P28">
        <v>80</v>
      </c>
      <c r="Q28">
        <f t="shared" si="10"/>
        <v>1.25</v>
      </c>
      <c r="R28">
        <f t="shared" si="10"/>
        <v>1.25</v>
      </c>
      <c r="S28">
        <f t="shared" si="10"/>
        <v>1.25</v>
      </c>
      <c r="T28">
        <f t="shared" si="10"/>
        <v>1.25</v>
      </c>
      <c r="U28">
        <f t="shared" si="10"/>
        <v>1</v>
      </c>
      <c r="V28">
        <f t="shared" si="10"/>
        <v>0.8</v>
      </c>
      <c r="W28">
        <f t="shared" si="10"/>
        <v>0.66666666666666663</v>
      </c>
      <c r="X28">
        <f t="shared" si="10"/>
        <v>0.5714285714285714</v>
      </c>
      <c r="Y28">
        <f t="shared" si="10"/>
        <v>0.5</v>
      </c>
      <c r="Z28">
        <f t="shared" si="10"/>
        <v>0.44444444444444442</v>
      </c>
      <c r="AA28">
        <f t="shared" si="11"/>
        <v>0.4</v>
      </c>
      <c r="AB28">
        <f t="shared" si="11"/>
        <v>0.36363636363636365</v>
      </c>
      <c r="AC28">
        <f t="shared" si="11"/>
        <v>0.33333333333333331</v>
      </c>
      <c r="AD28">
        <f t="shared" si="11"/>
        <v>0.30769230769230771</v>
      </c>
      <c r="AE28">
        <f t="shared" si="11"/>
        <v>0.2857142857142857</v>
      </c>
      <c r="AF28">
        <f t="shared" si="11"/>
        <v>0.26666666666666666</v>
      </c>
      <c r="AG28">
        <f t="shared" si="11"/>
        <v>0.25</v>
      </c>
      <c r="AH28">
        <f t="shared" si="11"/>
        <v>0.23529411764705882</v>
      </c>
      <c r="AI28">
        <f t="shared" si="11"/>
        <v>0.22222222222222221</v>
      </c>
      <c r="AJ28">
        <f t="shared" si="11"/>
        <v>0.21052631578947367</v>
      </c>
      <c r="AK28">
        <f t="shared" si="12"/>
        <v>0.2</v>
      </c>
      <c r="AL28">
        <f t="shared" si="12"/>
        <v>0.19047619047619047</v>
      </c>
      <c r="AM28">
        <f t="shared" si="12"/>
        <v>0.18181818181818182</v>
      </c>
      <c r="AN28">
        <f t="shared" si="12"/>
        <v>0.17391304347826086</v>
      </c>
      <c r="AO28">
        <f t="shared" si="12"/>
        <v>0.16666666666666666</v>
      </c>
      <c r="AP28">
        <f t="shared" si="12"/>
        <v>0.16</v>
      </c>
      <c r="AT28" s="7">
        <v>0.11</v>
      </c>
      <c r="AU28" s="12">
        <f t="shared" si="1"/>
        <v>0.84836363636363632</v>
      </c>
      <c r="AV28" s="12">
        <f t="shared" si="1"/>
        <v>0.84672727272727266</v>
      </c>
      <c r="AW28" s="12">
        <f t="shared" si="1"/>
        <v>0.84509090909090911</v>
      </c>
      <c r="AX28" s="12">
        <f t="shared" si="1"/>
        <v>0.84345454545454546</v>
      </c>
      <c r="AY28" s="12">
        <f t="shared" si="1"/>
        <v>0.8418181818181818</v>
      </c>
      <c r="AZ28" s="12">
        <f t="shared" si="1"/>
        <v>0.84018181818181814</v>
      </c>
      <c r="BA28" s="12">
        <f t="shared" si="1"/>
        <v>0.83854545454545448</v>
      </c>
      <c r="BB28" s="12">
        <f t="shared" si="1"/>
        <v>0.83690909090909094</v>
      </c>
      <c r="BC28" s="12">
        <f t="shared" si="1"/>
        <v>0.83527272727272728</v>
      </c>
      <c r="BD28" s="12">
        <f t="shared" si="1"/>
        <v>0.83363636363636362</v>
      </c>
      <c r="BE28" s="12">
        <f t="shared" si="1"/>
        <v>0.83199999999999996</v>
      </c>
      <c r="BF28" s="12">
        <f t="shared" si="1"/>
        <v>0.8303636363636363</v>
      </c>
      <c r="BG28" s="12">
        <f t="shared" si="1"/>
        <v>0.82872727272727276</v>
      </c>
      <c r="BH28" s="12">
        <f t="shared" si="1"/>
        <v>0.8270909090909091</v>
      </c>
      <c r="BI28" s="12">
        <f t="shared" si="1"/>
        <v>0.82545454545454544</v>
      </c>
      <c r="BJ28" s="12">
        <f t="shared" si="1"/>
        <v>0.82381818181818178</v>
      </c>
      <c r="BK28" s="12">
        <f t="shared" si="9"/>
        <v>0.82218181818181812</v>
      </c>
      <c r="BL28" s="12">
        <f t="shared" si="9"/>
        <v>0.82054545454545458</v>
      </c>
      <c r="BM28" s="12">
        <f t="shared" si="9"/>
        <v>0.81890909090909092</v>
      </c>
      <c r="BN28" s="12">
        <f t="shared" si="9"/>
        <v>0.81727272727272726</v>
      </c>
      <c r="BO28" s="12">
        <f t="shared" si="9"/>
        <v>0.8156363636363636</v>
      </c>
      <c r="BP28" s="12">
        <f t="shared" si="9"/>
        <v>0.81399999999999995</v>
      </c>
      <c r="BQ28" s="12">
        <f t="shared" si="9"/>
        <v>0.8123636363636364</v>
      </c>
      <c r="BR28" s="12">
        <f t="shared" si="9"/>
        <v>0.81072727272727274</v>
      </c>
      <c r="BS28" s="12">
        <f t="shared" si="9"/>
        <v>0.80909090909090908</v>
      </c>
      <c r="BT28" s="12">
        <f t="shared" si="9"/>
        <v>0.80745454545454542</v>
      </c>
      <c r="BU28" s="12">
        <f t="shared" si="9"/>
        <v>0.80581818181818177</v>
      </c>
      <c r="BV28" s="12">
        <f t="shared" si="9"/>
        <v>0.80418181818181811</v>
      </c>
      <c r="BW28" s="12">
        <f t="shared" si="9"/>
        <v>0.80254545454545456</v>
      </c>
      <c r="BX28" s="12">
        <f t="shared" si="9"/>
        <v>0.8009090909090909</v>
      </c>
      <c r="BY28" s="12">
        <f t="shared" si="9"/>
        <v>0.79927272727272725</v>
      </c>
      <c r="BZ28" s="12">
        <f t="shared" si="9"/>
        <v>0.79763636363636359</v>
      </c>
      <c r="CA28" s="12">
        <f t="shared" si="7"/>
        <v>0.79599999999999993</v>
      </c>
      <c r="CB28" s="12">
        <f t="shared" si="7"/>
        <v>0.79436363636363638</v>
      </c>
      <c r="CC28" s="12">
        <f t="shared" si="7"/>
        <v>0.79272727272727272</v>
      </c>
      <c r="CD28" s="12">
        <f t="shared" si="7"/>
        <v>0.79109090909090907</v>
      </c>
      <c r="CE28" s="12">
        <f t="shared" si="7"/>
        <v>0.78945454545454541</v>
      </c>
      <c r="CF28" s="12">
        <f t="shared" si="7"/>
        <v>0.78781818181818175</v>
      </c>
      <c r="CG28" s="12">
        <f t="shared" si="8"/>
        <v>0.7861818181818182</v>
      </c>
      <c r="CH28" s="12">
        <f t="shared" si="8"/>
        <v>0.78454545454545455</v>
      </c>
    </row>
    <row r="29" spans="1:86" x14ac:dyDescent="0.25">
      <c r="A29">
        <v>7</v>
      </c>
      <c r="B29">
        <f t="shared" si="2"/>
        <v>0.11060988131212983</v>
      </c>
      <c r="K29">
        <v>0.18</v>
      </c>
      <c r="L29" s="12">
        <f t="shared" si="3"/>
        <v>0.37253587999999999</v>
      </c>
      <c r="P29">
        <v>85</v>
      </c>
      <c r="Q29">
        <f t="shared" si="10"/>
        <v>1.25</v>
      </c>
      <c r="R29">
        <f t="shared" si="10"/>
        <v>1.25</v>
      </c>
      <c r="S29">
        <f t="shared" si="10"/>
        <v>1.25</v>
      </c>
      <c r="T29">
        <f t="shared" si="10"/>
        <v>1.25</v>
      </c>
      <c r="U29">
        <f t="shared" si="10"/>
        <v>1.0625</v>
      </c>
      <c r="V29">
        <f t="shared" si="10"/>
        <v>0.85</v>
      </c>
      <c r="W29">
        <f t="shared" si="10"/>
        <v>0.70833333333333337</v>
      </c>
      <c r="X29">
        <f t="shared" si="10"/>
        <v>0.6071428571428571</v>
      </c>
      <c r="Y29">
        <f t="shared" si="10"/>
        <v>0.53125</v>
      </c>
      <c r="Z29">
        <f t="shared" si="10"/>
        <v>0.47222222222222221</v>
      </c>
      <c r="AA29">
        <f t="shared" si="11"/>
        <v>0.42499999999999999</v>
      </c>
      <c r="AB29">
        <f t="shared" si="11"/>
        <v>0.38636363636363635</v>
      </c>
      <c r="AC29">
        <f t="shared" si="11"/>
        <v>0.35416666666666669</v>
      </c>
      <c r="AD29">
        <f t="shared" si="11"/>
        <v>0.32692307692307693</v>
      </c>
      <c r="AE29">
        <f t="shared" si="11"/>
        <v>0.30357142857142855</v>
      </c>
      <c r="AF29">
        <f t="shared" si="11"/>
        <v>0.28333333333333333</v>
      </c>
      <c r="AG29">
        <f t="shared" si="11"/>
        <v>0.265625</v>
      </c>
      <c r="AH29">
        <f t="shared" si="11"/>
        <v>0.25</v>
      </c>
      <c r="AI29">
        <f t="shared" si="11"/>
        <v>0.2361111111111111</v>
      </c>
      <c r="AJ29">
        <f t="shared" si="11"/>
        <v>0.22368421052631579</v>
      </c>
      <c r="AK29">
        <f t="shared" si="12"/>
        <v>0.21249999999999999</v>
      </c>
      <c r="AL29">
        <f t="shared" si="12"/>
        <v>0.20238095238095238</v>
      </c>
      <c r="AM29">
        <f t="shared" si="12"/>
        <v>0.19318181818181818</v>
      </c>
      <c r="AN29">
        <f t="shared" si="12"/>
        <v>0.18478260869565216</v>
      </c>
      <c r="AO29">
        <f t="shared" si="12"/>
        <v>0.17708333333333334</v>
      </c>
      <c r="AP29">
        <f t="shared" si="12"/>
        <v>0.17</v>
      </c>
      <c r="AT29" s="7">
        <v>0.115</v>
      </c>
      <c r="AU29" s="12">
        <f t="shared" si="1"/>
        <v>0.84843478260869565</v>
      </c>
      <c r="AV29" s="12">
        <f t="shared" si="1"/>
        <v>0.84686956521739132</v>
      </c>
      <c r="AW29" s="12">
        <f t="shared" si="1"/>
        <v>0.84530434782608699</v>
      </c>
      <c r="AX29" s="12">
        <f t="shared" si="1"/>
        <v>0.84373913043478255</v>
      </c>
      <c r="AY29" s="12">
        <f t="shared" si="1"/>
        <v>0.84217391304347822</v>
      </c>
      <c r="AZ29" s="12">
        <f t="shared" si="1"/>
        <v>0.84060869565217389</v>
      </c>
      <c r="BA29" s="12">
        <f t="shared" si="1"/>
        <v>0.83904347826086956</v>
      </c>
      <c r="BB29" s="12">
        <f t="shared" si="1"/>
        <v>0.83747826086956523</v>
      </c>
      <c r="BC29" s="12">
        <f t="shared" si="1"/>
        <v>0.8359130434782609</v>
      </c>
      <c r="BD29" s="12">
        <f t="shared" ref="BD29:BS44" si="13">MAX(0,0.85-0.018*BD$6/$AT29)</f>
        <v>0.83434782608695646</v>
      </c>
      <c r="BE29" s="12">
        <f t="shared" si="13"/>
        <v>0.83278260869565213</v>
      </c>
      <c r="BF29" s="12">
        <f t="shared" si="13"/>
        <v>0.8312173913043478</v>
      </c>
      <c r="BG29" s="12">
        <f t="shared" si="13"/>
        <v>0.82965217391304347</v>
      </c>
      <c r="BH29" s="12">
        <f t="shared" si="13"/>
        <v>0.82808695652173914</v>
      </c>
      <c r="BI29" s="12">
        <f t="shared" si="13"/>
        <v>0.82652173913043481</v>
      </c>
      <c r="BJ29" s="12">
        <f t="shared" si="13"/>
        <v>0.82495652173913037</v>
      </c>
      <c r="BK29" s="12">
        <f t="shared" si="13"/>
        <v>0.82339130434782604</v>
      </c>
      <c r="BL29" s="12">
        <f t="shared" si="13"/>
        <v>0.82182608695652171</v>
      </c>
      <c r="BM29" s="12">
        <f t="shared" si="13"/>
        <v>0.82026086956521738</v>
      </c>
      <c r="BN29" s="12">
        <f t="shared" si="13"/>
        <v>0.81869565217391305</v>
      </c>
      <c r="BO29" s="12">
        <f t="shared" si="13"/>
        <v>0.81713043478260872</v>
      </c>
      <c r="BP29" s="12">
        <f t="shared" si="13"/>
        <v>0.81556521739130428</v>
      </c>
      <c r="BQ29" s="12">
        <f t="shared" si="13"/>
        <v>0.81399999999999995</v>
      </c>
      <c r="BR29" s="12">
        <f t="shared" si="13"/>
        <v>0.81243478260869562</v>
      </c>
      <c r="BS29" s="12">
        <f t="shared" si="13"/>
        <v>0.81086956521739129</v>
      </c>
      <c r="BT29" s="12">
        <f t="shared" si="9"/>
        <v>0.80930434782608696</v>
      </c>
      <c r="BU29" s="12">
        <f t="shared" si="9"/>
        <v>0.80773913043478263</v>
      </c>
      <c r="BV29" s="12">
        <f t="shared" si="9"/>
        <v>0.80617391304347819</v>
      </c>
      <c r="BW29" s="12">
        <f t="shared" si="9"/>
        <v>0.80460869565217386</v>
      </c>
      <c r="BX29" s="12">
        <f t="shared" si="9"/>
        <v>0.80304347826086953</v>
      </c>
      <c r="BY29" s="12">
        <f t="shared" si="9"/>
        <v>0.8014782608695652</v>
      </c>
      <c r="BZ29" s="12">
        <f t="shared" si="9"/>
        <v>0.79991304347826087</v>
      </c>
      <c r="CA29" s="12">
        <f t="shared" si="7"/>
        <v>0.79834782608695654</v>
      </c>
      <c r="CB29" s="12">
        <f t="shared" si="7"/>
        <v>0.79678260869565221</v>
      </c>
      <c r="CC29" s="12">
        <f t="shared" si="7"/>
        <v>0.79521739130434776</v>
      </c>
      <c r="CD29" s="12">
        <f t="shared" si="7"/>
        <v>0.79365217391304343</v>
      </c>
      <c r="CE29" s="12">
        <f t="shared" si="7"/>
        <v>0.79208695652173911</v>
      </c>
      <c r="CF29" s="12">
        <f t="shared" si="7"/>
        <v>0.79052173913043478</v>
      </c>
      <c r="CG29" s="12">
        <f t="shared" si="8"/>
        <v>0.78895652173913045</v>
      </c>
      <c r="CH29" s="12">
        <f t="shared" si="8"/>
        <v>0.78739130434782612</v>
      </c>
    </row>
    <row r="30" spans="1:86" x14ac:dyDescent="0.25">
      <c r="A30">
        <v>8</v>
      </c>
      <c r="B30">
        <f t="shared" si="2"/>
        <v>0.13071802725710344</v>
      </c>
      <c r="K30">
        <v>0.19</v>
      </c>
      <c r="L30" s="12">
        <f t="shared" si="3"/>
        <v>0.38094607000000003</v>
      </c>
      <c r="P30">
        <v>90</v>
      </c>
      <c r="Q30">
        <f t="shared" si="10"/>
        <v>1.25</v>
      </c>
      <c r="R30">
        <f t="shared" si="10"/>
        <v>1.25</v>
      </c>
      <c r="S30">
        <f t="shared" si="10"/>
        <v>1.25</v>
      </c>
      <c r="T30">
        <f t="shared" si="10"/>
        <v>1.25</v>
      </c>
      <c r="U30">
        <f t="shared" si="10"/>
        <v>1.125</v>
      </c>
      <c r="V30">
        <f t="shared" si="10"/>
        <v>0.9</v>
      </c>
      <c r="W30">
        <f t="shared" si="10"/>
        <v>0.75</v>
      </c>
      <c r="X30">
        <f t="shared" si="10"/>
        <v>0.6428571428571429</v>
      </c>
      <c r="Y30">
        <f t="shared" si="10"/>
        <v>0.5625</v>
      </c>
      <c r="Z30">
        <f t="shared" si="10"/>
        <v>0.5</v>
      </c>
      <c r="AA30">
        <f t="shared" si="11"/>
        <v>0.45</v>
      </c>
      <c r="AB30">
        <f t="shared" si="11"/>
        <v>0.40909090909090912</v>
      </c>
      <c r="AC30">
        <f t="shared" si="11"/>
        <v>0.375</v>
      </c>
      <c r="AD30">
        <f t="shared" si="11"/>
        <v>0.34615384615384615</v>
      </c>
      <c r="AE30">
        <f t="shared" si="11"/>
        <v>0.32142857142857145</v>
      </c>
      <c r="AF30">
        <f t="shared" si="11"/>
        <v>0.3</v>
      </c>
      <c r="AG30">
        <f t="shared" si="11"/>
        <v>0.28125</v>
      </c>
      <c r="AH30">
        <f t="shared" si="11"/>
        <v>0.26470588235294118</v>
      </c>
      <c r="AI30">
        <f t="shared" si="11"/>
        <v>0.25</v>
      </c>
      <c r="AJ30">
        <f t="shared" si="11"/>
        <v>0.23684210526315788</v>
      </c>
      <c r="AK30">
        <f t="shared" si="12"/>
        <v>0.22500000000000001</v>
      </c>
      <c r="AL30">
        <f t="shared" si="12"/>
        <v>0.21428571428571427</v>
      </c>
      <c r="AM30">
        <f t="shared" si="12"/>
        <v>0.20454545454545456</v>
      </c>
      <c r="AN30">
        <f t="shared" si="12"/>
        <v>0.19565217391304349</v>
      </c>
      <c r="AO30">
        <f t="shared" si="12"/>
        <v>0.1875</v>
      </c>
      <c r="AP30">
        <f t="shared" si="12"/>
        <v>0.18</v>
      </c>
      <c r="AT30" s="7">
        <v>0.12</v>
      </c>
      <c r="AU30" s="12">
        <f t="shared" ref="AU30:BJ45" si="14">MAX(0,0.85-0.018*AU$6/$AT30)</f>
        <v>0.84850000000000003</v>
      </c>
      <c r="AV30" s="12">
        <f t="shared" si="14"/>
        <v>0.84699999999999998</v>
      </c>
      <c r="AW30" s="12">
        <f t="shared" si="14"/>
        <v>0.84550000000000003</v>
      </c>
      <c r="AX30" s="12">
        <f t="shared" si="14"/>
        <v>0.84399999999999997</v>
      </c>
      <c r="AY30" s="12">
        <f t="shared" si="14"/>
        <v>0.84250000000000003</v>
      </c>
      <c r="AZ30" s="12">
        <f t="shared" si="14"/>
        <v>0.84099999999999997</v>
      </c>
      <c r="BA30" s="12">
        <f t="shared" si="14"/>
        <v>0.83950000000000002</v>
      </c>
      <c r="BB30" s="12">
        <f t="shared" si="14"/>
        <v>0.83799999999999997</v>
      </c>
      <c r="BC30" s="12">
        <f t="shared" si="14"/>
        <v>0.83650000000000002</v>
      </c>
      <c r="BD30" s="12">
        <f t="shared" si="14"/>
        <v>0.83499999999999996</v>
      </c>
      <c r="BE30" s="12">
        <f t="shared" si="14"/>
        <v>0.83350000000000002</v>
      </c>
      <c r="BF30" s="12">
        <f t="shared" si="14"/>
        <v>0.83199999999999996</v>
      </c>
      <c r="BG30" s="12">
        <f t="shared" si="14"/>
        <v>0.83050000000000002</v>
      </c>
      <c r="BH30" s="12">
        <f t="shared" si="14"/>
        <v>0.82899999999999996</v>
      </c>
      <c r="BI30" s="12">
        <f t="shared" si="14"/>
        <v>0.82750000000000001</v>
      </c>
      <c r="BJ30" s="12">
        <f t="shared" si="14"/>
        <v>0.82599999999999996</v>
      </c>
      <c r="BK30" s="12">
        <f t="shared" si="13"/>
        <v>0.82450000000000001</v>
      </c>
      <c r="BL30" s="12">
        <f t="shared" si="13"/>
        <v>0.82299999999999995</v>
      </c>
      <c r="BM30" s="12">
        <f t="shared" si="13"/>
        <v>0.82150000000000001</v>
      </c>
      <c r="BN30" s="12">
        <f t="shared" si="13"/>
        <v>0.82</v>
      </c>
      <c r="BO30" s="12">
        <f t="shared" si="13"/>
        <v>0.81850000000000001</v>
      </c>
      <c r="BP30" s="12">
        <f t="shared" si="13"/>
        <v>0.81699999999999995</v>
      </c>
      <c r="BQ30" s="12">
        <f t="shared" si="13"/>
        <v>0.8155</v>
      </c>
      <c r="BR30" s="12">
        <f t="shared" si="13"/>
        <v>0.81399999999999995</v>
      </c>
      <c r="BS30" s="12">
        <f t="shared" si="13"/>
        <v>0.8125</v>
      </c>
      <c r="BT30" s="12">
        <f t="shared" si="9"/>
        <v>0.81099999999999994</v>
      </c>
      <c r="BU30" s="12">
        <f t="shared" si="9"/>
        <v>0.8095</v>
      </c>
      <c r="BV30" s="12">
        <f t="shared" si="9"/>
        <v>0.80799999999999994</v>
      </c>
      <c r="BW30" s="12">
        <f t="shared" si="9"/>
        <v>0.80649999999999999</v>
      </c>
      <c r="BX30" s="12">
        <f t="shared" si="9"/>
        <v>0.80499999999999994</v>
      </c>
      <c r="BY30" s="12">
        <f t="shared" si="9"/>
        <v>0.80349999999999999</v>
      </c>
      <c r="BZ30" s="12">
        <f t="shared" si="9"/>
        <v>0.80199999999999994</v>
      </c>
      <c r="CA30" s="12">
        <f t="shared" si="7"/>
        <v>0.80049999999999999</v>
      </c>
      <c r="CB30" s="12">
        <f t="shared" si="7"/>
        <v>0.79899999999999993</v>
      </c>
      <c r="CC30" s="12">
        <f t="shared" si="7"/>
        <v>0.79749999999999999</v>
      </c>
      <c r="CD30" s="12">
        <f t="shared" si="7"/>
        <v>0.79599999999999993</v>
      </c>
      <c r="CE30" s="12">
        <f t="shared" si="7"/>
        <v>0.79449999999999998</v>
      </c>
      <c r="CF30" s="12">
        <f t="shared" si="7"/>
        <v>0.79299999999999993</v>
      </c>
      <c r="CG30" s="12">
        <f t="shared" si="8"/>
        <v>0.79149999999999998</v>
      </c>
      <c r="CH30" s="12">
        <f t="shared" si="8"/>
        <v>0.79</v>
      </c>
    </row>
    <row r="31" spans="1:86" x14ac:dyDescent="0.25">
      <c r="A31">
        <v>9</v>
      </c>
      <c r="B31">
        <f t="shared" si="2"/>
        <v>0.15331593386962414</v>
      </c>
      <c r="K31">
        <v>0.2</v>
      </c>
      <c r="L31" s="12">
        <f t="shared" si="3"/>
        <v>0.38930799999999999</v>
      </c>
      <c r="P31">
        <v>95</v>
      </c>
      <c r="Q31">
        <f t="shared" si="10"/>
        <v>1.25</v>
      </c>
      <c r="R31">
        <f t="shared" si="10"/>
        <v>1.25</v>
      </c>
      <c r="S31">
        <f t="shared" si="10"/>
        <v>1.25</v>
      </c>
      <c r="T31">
        <f t="shared" si="10"/>
        <v>1.25</v>
      </c>
      <c r="U31">
        <f t="shared" si="10"/>
        <v>1.1875</v>
      </c>
      <c r="V31">
        <f t="shared" si="10"/>
        <v>0.95</v>
      </c>
      <c r="W31">
        <f t="shared" si="10"/>
        <v>0.79166666666666663</v>
      </c>
      <c r="X31">
        <f t="shared" si="10"/>
        <v>0.6785714285714286</v>
      </c>
      <c r="Y31">
        <f t="shared" si="10"/>
        <v>0.59375</v>
      </c>
      <c r="Z31">
        <f t="shared" si="10"/>
        <v>0.52777777777777779</v>
      </c>
      <c r="AA31">
        <f t="shared" si="11"/>
        <v>0.47499999999999998</v>
      </c>
      <c r="AB31">
        <f t="shared" si="11"/>
        <v>0.43181818181818182</v>
      </c>
      <c r="AC31">
        <f t="shared" si="11"/>
        <v>0.39583333333333331</v>
      </c>
      <c r="AD31">
        <f t="shared" si="11"/>
        <v>0.36538461538461536</v>
      </c>
      <c r="AE31">
        <f t="shared" si="11"/>
        <v>0.3392857142857143</v>
      </c>
      <c r="AF31">
        <f t="shared" si="11"/>
        <v>0.31666666666666665</v>
      </c>
      <c r="AG31">
        <f t="shared" si="11"/>
        <v>0.296875</v>
      </c>
      <c r="AH31">
        <f t="shared" si="11"/>
        <v>0.27941176470588236</v>
      </c>
      <c r="AI31">
        <f t="shared" si="11"/>
        <v>0.2638888888888889</v>
      </c>
      <c r="AJ31">
        <f t="shared" si="11"/>
        <v>0.25</v>
      </c>
      <c r="AK31">
        <f t="shared" si="12"/>
        <v>0.23749999999999999</v>
      </c>
      <c r="AL31">
        <f t="shared" si="12"/>
        <v>0.22619047619047619</v>
      </c>
      <c r="AM31">
        <f t="shared" si="12"/>
        <v>0.21590909090909091</v>
      </c>
      <c r="AN31">
        <f t="shared" si="12"/>
        <v>0.20652173913043478</v>
      </c>
      <c r="AO31">
        <f t="shared" si="12"/>
        <v>0.19791666666666666</v>
      </c>
      <c r="AP31">
        <f t="shared" si="12"/>
        <v>0.19</v>
      </c>
      <c r="AT31" s="7">
        <v>0.125</v>
      </c>
      <c r="AU31" s="12">
        <f t="shared" si="14"/>
        <v>0.84855999999999998</v>
      </c>
      <c r="AV31" s="12">
        <f t="shared" si="14"/>
        <v>0.84711999999999998</v>
      </c>
      <c r="AW31" s="12">
        <f t="shared" si="14"/>
        <v>0.84567999999999999</v>
      </c>
      <c r="AX31" s="12">
        <f t="shared" si="14"/>
        <v>0.84423999999999999</v>
      </c>
      <c r="AY31" s="12">
        <f t="shared" si="14"/>
        <v>0.84279999999999999</v>
      </c>
      <c r="AZ31" s="12">
        <f t="shared" si="14"/>
        <v>0.84136</v>
      </c>
      <c r="BA31" s="12">
        <f t="shared" si="14"/>
        <v>0.83992</v>
      </c>
      <c r="BB31" s="12">
        <f t="shared" si="14"/>
        <v>0.83848</v>
      </c>
      <c r="BC31" s="12">
        <f t="shared" si="14"/>
        <v>0.83704000000000001</v>
      </c>
      <c r="BD31" s="12">
        <f t="shared" si="14"/>
        <v>0.83560000000000001</v>
      </c>
      <c r="BE31" s="12">
        <f t="shared" si="14"/>
        <v>0.83416000000000001</v>
      </c>
      <c r="BF31" s="12">
        <f t="shared" si="14"/>
        <v>0.83272000000000002</v>
      </c>
      <c r="BG31" s="12">
        <f t="shared" si="14"/>
        <v>0.83128000000000002</v>
      </c>
      <c r="BH31" s="12">
        <f t="shared" si="14"/>
        <v>0.82984000000000002</v>
      </c>
      <c r="BI31" s="12">
        <f t="shared" si="14"/>
        <v>0.82840000000000003</v>
      </c>
      <c r="BJ31" s="12">
        <f t="shared" si="14"/>
        <v>0.82696000000000003</v>
      </c>
      <c r="BK31" s="12">
        <f t="shared" si="13"/>
        <v>0.82552000000000003</v>
      </c>
      <c r="BL31" s="12">
        <f t="shared" si="13"/>
        <v>0.82407999999999992</v>
      </c>
      <c r="BM31" s="12">
        <f t="shared" si="13"/>
        <v>0.82263999999999993</v>
      </c>
      <c r="BN31" s="12">
        <f t="shared" si="13"/>
        <v>0.82119999999999993</v>
      </c>
      <c r="BO31" s="12">
        <f t="shared" si="13"/>
        <v>0.81975999999999993</v>
      </c>
      <c r="BP31" s="12">
        <f t="shared" si="13"/>
        <v>0.81831999999999994</v>
      </c>
      <c r="BQ31" s="12">
        <f t="shared" si="13"/>
        <v>0.81687999999999994</v>
      </c>
      <c r="BR31" s="12">
        <f t="shared" si="13"/>
        <v>0.81543999999999994</v>
      </c>
      <c r="BS31" s="12">
        <f t="shared" si="13"/>
        <v>0.81399999999999995</v>
      </c>
      <c r="BT31" s="12">
        <f t="shared" si="9"/>
        <v>0.81255999999999995</v>
      </c>
      <c r="BU31" s="12">
        <f t="shared" ref="BU31:CH31" si="15">MAX(0,0.85-0.018*BU$6/$AT31)</f>
        <v>0.81111999999999995</v>
      </c>
      <c r="BV31" s="12">
        <f t="shared" si="15"/>
        <v>0.80967999999999996</v>
      </c>
      <c r="BW31" s="12">
        <f t="shared" si="15"/>
        <v>0.80823999999999996</v>
      </c>
      <c r="BX31" s="12">
        <f t="shared" si="15"/>
        <v>0.80679999999999996</v>
      </c>
      <c r="BY31" s="12">
        <f t="shared" si="15"/>
        <v>0.80535999999999996</v>
      </c>
      <c r="BZ31" s="12">
        <f t="shared" si="15"/>
        <v>0.80391999999999997</v>
      </c>
      <c r="CA31" s="12">
        <f t="shared" si="15"/>
        <v>0.80247999999999997</v>
      </c>
      <c r="CB31" s="12">
        <f t="shared" si="15"/>
        <v>0.80103999999999997</v>
      </c>
      <c r="CC31" s="12">
        <f t="shared" si="15"/>
        <v>0.79959999999999998</v>
      </c>
      <c r="CD31" s="12">
        <f t="shared" si="15"/>
        <v>0.79815999999999998</v>
      </c>
      <c r="CE31" s="12">
        <f t="shared" si="15"/>
        <v>0.79671999999999998</v>
      </c>
      <c r="CF31" s="12">
        <f t="shared" si="15"/>
        <v>0.79527999999999999</v>
      </c>
      <c r="CG31" s="12">
        <f t="shared" si="15"/>
        <v>0.79383999999999999</v>
      </c>
      <c r="CH31" s="12">
        <f t="shared" si="15"/>
        <v>0.79239999999999999</v>
      </c>
    </row>
    <row r="32" spans="1:86" x14ac:dyDescent="0.25">
      <c r="A32">
        <v>10</v>
      </c>
      <c r="B32">
        <f t="shared" si="2"/>
        <v>0.17848469746338488</v>
      </c>
      <c r="K32">
        <v>0.21</v>
      </c>
      <c r="L32" s="12">
        <f t="shared" si="3"/>
        <v>0.39762167000000004</v>
      </c>
      <c r="P32">
        <v>100</v>
      </c>
      <c r="Q32">
        <f t="shared" ref="Q32:Z41" si="16">MIN(1.25,$P32/Q$11)</f>
        <v>1.25</v>
      </c>
      <c r="R32">
        <f t="shared" si="16"/>
        <v>1.25</v>
      </c>
      <c r="S32">
        <f t="shared" si="16"/>
        <v>1.25</v>
      </c>
      <c r="T32">
        <f t="shared" si="16"/>
        <v>1.25</v>
      </c>
      <c r="U32">
        <f t="shared" si="16"/>
        <v>1.25</v>
      </c>
      <c r="V32">
        <f t="shared" si="16"/>
        <v>1</v>
      </c>
      <c r="W32">
        <f t="shared" si="16"/>
        <v>0.83333333333333337</v>
      </c>
      <c r="X32">
        <f t="shared" si="16"/>
        <v>0.7142857142857143</v>
      </c>
      <c r="Y32">
        <f t="shared" si="16"/>
        <v>0.625</v>
      </c>
      <c r="Z32">
        <f t="shared" si="16"/>
        <v>0.55555555555555558</v>
      </c>
      <c r="AA32">
        <f t="shared" ref="AA32:AJ41" si="17">MIN(1.25,$P32/AA$11)</f>
        <v>0.5</v>
      </c>
      <c r="AB32">
        <f t="shared" si="17"/>
        <v>0.45454545454545453</v>
      </c>
      <c r="AC32">
        <f t="shared" si="17"/>
        <v>0.41666666666666669</v>
      </c>
      <c r="AD32">
        <f t="shared" si="17"/>
        <v>0.38461538461538464</v>
      </c>
      <c r="AE32">
        <f t="shared" si="17"/>
        <v>0.35714285714285715</v>
      </c>
      <c r="AF32">
        <f t="shared" si="17"/>
        <v>0.33333333333333331</v>
      </c>
      <c r="AG32">
        <f t="shared" si="17"/>
        <v>0.3125</v>
      </c>
      <c r="AH32">
        <f t="shared" si="17"/>
        <v>0.29411764705882354</v>
      </c>
      <c r="AI32">
        <f t="shared" si="17"/>
        <v>0.27777777777777779</v>
      </c>
      <c r="AJ32">
        <f t="shared" si="17"/>
        <v>0.26315789473684209</v>
      </c>
      <c r="AK32">
        <f t="shared" ref="AK32:AP41" si="18">MIN(1.25,$P32/AK$11)</f>
        <v>0.25</v>
      </c>
      <c r="AL32">
        <f t="shared" si="18"/>
        <v>0.23809523809523808</v>
      </c>
      <c r="AM32">
        <f t="shared" si="18"/>
        <v>0.22727272727272727</v>
      </c>
      <c r="AN32">
        <f t="shared" si="18"/>
        <v>0.21739130434782608</v>
      </c>
      <c r="AO32">
        <f t="shared" si="18"/>
        <v>0.20833333333333334</v>
      </c>
      <c r="AP32">
        <f t="shared" si="18"/>
        <v>0.2</v>
      </c>
      <c r="AT32" s="7">
        <v>0.13</v>
      </c>
      <c r="AU32" s="12">
        <f t="shared" si="14"/>
        <v>0.84861538461538455</v>
      </c>
      <c r="AV32" s="12">
        <f t="shared" si="14"/>
        <v>0.84723076923076923</v>
      </c>
      <c r="AW32" s="12">
        <f t="shared" si="14"/>
        <v>0.8458461538461538</v>
      </c>
      <c r="AX32" s="12">
        <f t="shared" si="14"/>
        <v>0.84446153846153849</v>
      </c>
      <c r="AY32" s="12">
        <f t="shared" si="14"/>
        <v>0.84307692307692306</v>
      </c>
      <c r="AZ32" s="12">
        <f t="shared" si="14"/>
        <v>0.84169230769230763</v>
      </c>
      <c r="BA32" s="12">
        <f t="shared" si="14"/>
        <v>0.84030769230769231</v>
      </c>
      <c r="BB32" s="12">
        <f t="shared" si="14"/>
        <v>0.83892307692307688</v>
      </c>
      <c r="BC32" s="12">
        <f t="shared" si="14"/>
        <v>0.83753846153846156</v>
      </c>
      <c r="BD32" s="12">
        <f t="shared" si="14"/>
        <v>0.83615384615384614</v>
      </c>
      <c r="BE32" s="12">
        <f t="shared" si="14"/>
        <v>0.83476923076923071</v>
      </c>
      <c r="BF32" s="12">
        <f t="shared" si="14"/>
        <v>0.83338461538461539</v>
      </c>
      <c r="BG32" s="12">
        <f t="shared" si="14"/>
        <v>0.83199999999999996</v>
      </c>
      <c r="BH32" s="12">
        <f t="shared" si="14"/>
        <v>0.83061538461538464</v>
      </c>
      <c r="BI32" s="12">
        <f t="shared" si="14"/>
        <v>0.82923076923076922</v>
      </c>
      <c r="BJ32" s="12">
        <f t="shared" si="14"/>
        <v>0.82784615384615379</v>
      </c>
      <c r="BK32" s="12">
        <f t="shared" si="13"/>
        <v>0.82646153846153847</v>
      </c>
      <c r="BL32" s="12">
        <f t="shared" si="13"/>
        <v>0.82507692307692304</v>
      </c>
      <c r="BM32" s="12">
        <f t="shared" si="13"/>
        <v>0.82369230769230772</v>
      </c>
      <c r="BN32" s="12">
        <f t="shared" si="13"/>
        <v>0.8223076923076923</v>
      </c>
      <c r="BO32" s="12">
        <f t="shared" si="13"/>
        <v>0.82092307692307687</v>
      </c>
      <c r="BP32" s="12">
        <f t="shared" si="13"/>
        <v>0.81953846153846155</v>
      </c>
      <c r="BQ32" s="12">
        <f t="shared" si="13"/>
        <v>0.81815384615384612</v>
      </c>
      <c r="BR32" s="12">
        <f t="shared" si="13"/>
        <v>0.8167692307692308</v>
      </c>
      <c r="BS32" s="12">
        <f t="shared" si="13"/>
        <v>0.81538461538461537</v>
      </c>
      <c r="BT32" s="12">
        <f t="shared" ref="BT32:CH45" si="19">MAX(0,0.85-0.018*BT$6/$AT32)</f>
        <v>0.81399999999999995</v>
      </c>
      <c r="BU32" s="12">
        <f t="shared" si="19"/>
        <v>0.81261538461538463</v>
      </c>
      <c r="BV32" s="12">
        <f t="shared" si="19"/>
        <v>0.8112307692307692</v>
      </c>
      <c r="BW32" s="12">
        <f t="shared" si="19"/>
        <v>0.80984615384615388</v>
      </c>
      <c r="BX32" s="12">
        <f t="shared" si="19"/>
        <v>0.80846153846153845</v>
      </c>
      <c r="BY32" s="12">
        <f t="shared" si="19"/>
        <v>0.80707692307692303</v>
      </c>
      <c r="BZ32" s="12">
        <f t="shared" si="19"/>
        <v>0.80569230769230771</v>
      </c>
      <c r="CA32" s="12">
        <f t="shared" si="19"/>
        <v>0.80430769230769228</v>
      </c>
      <c r="CB32" s="12">
        <f t="shared" si="19"/>
        <v>0.80292307692307685</v>
      </c>
      <c r="CC32" s="12">
        <f t="shared" si="19"/>
        <v>0.80153846153846153</v>
      </c>
      <c r="CD32" s="12">
        <f t="shared" si="19"/>
        <v>0.8001538461538461</v>
      </c>
      <c r="CE32" s="12">
        <f t="shared" si="19"/>
        <v>0.79876923076923079</v>
      </c>
      <c r="CF32" s="12">
        <f t="shared" si="19"/>
        <v>0.79738461538461536</v>
      </c>
      <c r="CG32" s="12">
        <f t="shared" si="19"/>
        <v>0.79600000000000004</v>
      </c>
      <c r="CH32" s="12">
        <f t="shared" si="19"/>
        <v>0.79461538461538461</v>
      </c>
    </row>
    <row r="33" spans="1:86" x14ac:dyDescent="0.25">
      <c r="A33">
        <v>11</v>
      </c>
      <c r="B33">
        <f t="shared" si="2"/>
        <v>0.20626638958953056</v>
      </c>
      <c r="K33">
        <v>0.22</v>
      </c>
      <c r="L33" s="12">
        <f t="shared" si="3"/>
        <v>0.40588708000000001</v>
      </c>
      <c r="P33">
        <v>105</v>
      </c>
      <c r="Q33">
        <f t="shared" si="16"/>
        <v>1.25</v>
      </c>
      <c r="R33">
        <f t="shared" si="16"/>
        <v>1.25</v>
      </c>
      <c r="S33">
        <f t="shared" si="16"/>
        <v>1.25</v>
      </c>
      <c r="T33">
        <f t="shared" si="16"/>
        <v>1.25</v>
      </c>
      <c r="U33">
        <f t="shared" si="16"/>
        <v>1.25</v>
      </c>
      <c r="V33">
        <f t="shared" si="16"/>
        <v>1.05</v>
      </c>
      <c r="W33">
        <f t="shared" si="16"/>
        <v>0.875</v>
      </c>
      <c r="X33">
        <f t="shared" si="16"/>
        <v>0.75</v>
      </c>
      <c r="Y33">
        <f t="shared" si="16"/>
        <v>0.65625</v>
      </c>
      <c r="Z33">
        <f t="shared" si="16"/>
        <v>0.58333333333333337</v>
      </c>
      <c r="AA33">
        <f t="shared" si="17"/>
        <v>0.52500000000000002</v>
      </c>
      <c r="AB33">
        <f t="shared" si="17"/>
        <v>0.47727272727272729</v>
      </c>
      <c r="AC33">
        <f t="shared" si="17"/>
        <v>0.4375</v>
      </c>
      <c r="AD33">
        <f t="shared" si="17"/>
        <v>0.40384615384615385</v>
      </c>
      <c r="AE33">
        <f t="shared" si="17"/>
        <v>0.375</v>
      </c>
      <c r="AF33">
        <f t="shared" si="17"/>
        <v>0.35</v>
      </c>
      <c r="AG33">
        <f t="shared" si="17"/>
        <v>0.328125</v>
      </c>
      <c r="AH33">
        <f t="shared" si="17"/>
        <v>0.30882352941176472</v>
      </c>
      <c r="AI33">
        <f t="shared" si="17"/>
        <v>0.29166666666666669</v>
      </c>
      <c r="AJ33">
        <f t="shared" si="17"/>
        <v>0.27631578947368424</v>
      </c>
      <c r="AK33">
        <f t="shared" si="18"/>
        <v>0.26250000000000001</v>
      </c>
      <c r="AL33">
        <f t="shared" si="18"/>
        <v>0.25</v>
      </c>
      <c r="AM33">
        <f t="shared" si="18"/>
        <v>0.23863636363636365</v>
      </c>
      <c r="AN33">
        <f t="shared" si="18"/>
        <v>0.22826086956521738</v>
      </c>
      <c r="AO33">
        <f t="shared" si="18"/>
        <v>0.21875</v>
      </c>
      <c r="AP33">
        <f t="shared" si="18"/>
        <v>0.21</v>
      </c>
      <c r="AT33" s="7">
        <v>0.13500000000000001</v>
      </c>
      <c r="AU33" s="12">
        <f t="shared" si="14"/>
        <v>0.84866666666666668</v>
      </c>
      <c r="AV33" s="12">
        <f t="shared" si="14"/>
        <v>0.84733333333333327</v>
      </c>
      <c r="AW33" s="12">
        <f t="shared" si="14"/>
        <v>0.84599999999999997</v>
      </c>
      <c r="AX33" s="12">
        <f t="shared" si="14"/>
        <v>0.84466666666666668</v>
      </c>
      <c r="AY33" s="12">
        <f t="shared" si="14"/>
        <v>0.84333333333333327</v>
      </c>
      <c r="AZ33" s="12">
        <f t="shared" si="14"/>
        <v>0.84199999999999997</v>
      </c>
      <c r="BA33" s="12">
        <f t="shared" si="14"/>
        <v>0.84066666666666667</v>
      </c>
      <c r="BB33" s="12">
        <f t="shared" si="14"/>
        <v>0.83933333333333326</v>
      </c>
      <c r="BC33" s="12">
        <f t="shared" si="14"/>
        <v>0.83799999999999997</v>
      </c>
      <c r="BD33" s="12">
        <f t="shared" si="14"/>
        <v>0.83666666666666667</v>
      </c>
      <c r="BE33" s="12">
        <f t="shared" si="14"/>
        <v>0.83533333333333326</v>
      </c>
      <c r="BF33" s="12">
        <f t="shared" si="14"/>
        <v>0.83399999999999996</v>
      </c>
      <c r="BG33" s="12">
        <f t="shared" si="14"/>
        <v>0.83266666666666667</v>
      </c>
      <c r="BH33" s="12">
        <f t="shared" si="14"/>
        <v>0.83133333333333326</v>
      </c>
      <c r="BI33" s="12">
        <f t="shared" si="14"/>
        <v>0.83</v>
      </c>
      <c r="BJ33" s="12">
        <f t="shared" si="14"/>
        <v>0.82866666666666666</v>
      </c>
      <c r="BK33" s="12">
        <f t="shared" si="13"/>
        <v>0.82733333333333337</v>
      </c>
      <c r="BL33" s="12">
        <f t="shared" si="13"/>
        <v>0.82599999999999996</v>
      </c>
      <c r="BM33" s="12">
        <f t="shared" si="13"/>
        <v>0.82466666666666666</v>
      </c>
      <c r="BN33" s="12">
        <f t="shared" si="13"/>
        <v>0.82333333333333336</v>
      </c>
      <c r="BO33" s="12">
        <f t="shared" si="13"/>
        <v>0.82199999999999995</v>
      </c>
      <c r="BP33" s="12">
        <f t="shared" si="13"/>
        <v>0.82066666666666666</v>
      </c>
      <c r="BQ33" s="12">
        <f t="shared" si="13"/>
        <v>0.81933333333333336</v>
      </c>
      <c r="BR33" s="12">
        <f t="shared" si="13"/>
        <v>0.81799999999999995</v>
      </c>
      <c r="BS33" s="12">
        <f t="shared" si="13"/>
        <v>0.81666666666666665</v>
      </c>
      <c r="BT33" s="12">
        <f t="shared" si="19"/>
        <v>0.81533333333333335</v>
      </c>
      <c r="BU33" s="12">
        <f t="shared" si="19"/>
        <v>0.81399999999999995</v>
      </c>
      <c r="BV33" s="12">
        <f t="shared" si="19"/>
        <v>0.81266666666666665</v>
      </c>
      <c r="BW33" s="12">
        <f t="shared" si="19"/>
        <v>0.81133333333333335</v>
      </c>
      <c r="BX33" s="12">
        <f t="shared" si="19"/>
        <v>0.80999999999999994</v>
      </c>
      <c r="BY33" s="12">
        <f t="shared" si="19"/>
        <v>0.80866666666666664</v>
      </c>
      <c r="BZ33" s="12">
        <f t="shared" si="19"/>
        <v>0.80733333333333335</v>
      </c>
      <c r="CA33" s="12">
        <f t="shared" si="19"/>
        <v>0.80599999999999994</v>
      </c>
      <c r="CB33" s="12">
        <f t="shared" si="19"/>
        <v>0.80466666666666664</v>
      </c>
      <c r="CC33" s="12">
        <f t="shared" si="19"/>
        <v>0.80333333333333334</v>
      </c>
      <c r="CD33" s="12">
        <f t="shared" si="19"/>
        <v>0.80199999999999994</v>
      </c>
      <c r="CE33" s="12">
        <f t="shared" si="19"/>
        <v>0.80066666666666664</v>
      </c>
      <c r="CF33" s="12">
        <f t="shared" si="19"/>
        <v>0.79933333333333334</v>
      </c>
      <c r="CG33" s="12">
        <f t="shared" si="19"/>
        <v>0.79800000000000004</v>
      </c>
      <c r="CH33" s="12">
        <f t="shared" si="19"/>
        <v>0.79666666666666663</v>
      </c>
    </row>
    <row r="34" spans="1:86" x14ac:dyDescent="0.25">
      <c r="A34">
        <v>12</v>
      </c>
      <c r="B34">
        <f t="shared" si="2"/>
        <v>0.23665837255175692</v>
      </c>
      <c r="K34">
        <v>0.23</v>
      </c>
      <c r="L34" s="12">
        <f t="shared" si="3"/>
        <v>0.41410423000000007</v>
      </c>
      <c r="P34">
        <v>110</v>
      </c>
      <c r="Q34">
        <f t="shared" si="16"/>
        <v>1.25</v>
      </c>
      <c r="R34">
        <f t="shared" si="16"/>
        <v>1.25</v>
      </c>
      <c r="S34">
        <f t="shared" si="16"/>
        <v>1.25</v>
      </c>
      <c r="T34">
        <f t="shared" si="16"/>
        <v>1.25</v>
      </c>
      <c r="U34">
        <f t="shared" si="16"/>
        <v>1.25</v>
      </c>
      <c r="V34">
        <f t="shared" si="16"/>
        <v>1.1000000000000001</v>
      </c>
      <c r="W34">
        <f t="shared" si="16"/>
        <v>0.91666666666666663</v>
      </c>
      <c r="X34">
        <f t="shared" si="16"/>
        <v>0.7857142857142857</v>
      </c>
      <c r="Y34">
        <f t="shared" si="16"/>
        <v>0.6875</v>
      </c>
      <c r="Z34">
        <f t="shared" si="16"/>
        <v>0.61111111111111116</v>
      </c>
      <c r="AA34">
        <f t="shared" si="17"/>
        <v>0.55000000000000004</v>
      </c>
      <c r="AB34">
        <f t="shared" si="17"/>
        <v>0.5</v>
      </c>
      <c r="AC34">
        <f t="shared" si="17"/>
        <v>0.45833333333333331</v>
      </c>
      <c r="AD34">
        <f t="shared" si="17"/>
        <v>0.42307692307692307</v>
      </c>
      <c r="AE34">
        <f t="shared" si="17"/>
        <v>0.39285714285714285</v>
      </c>
      <c r="AF34">
        <f t="shared" si="17"/>
        <v>0.36666666666666664</v>
      </c>
      <c r="AG34">
        <f t="shared" si="17"/>
        <v>0.34375</v>
      </c>
      <c r="AH34">
        <f t="shared" si="17"/>
        <v>0.3235294117647059</v>
      </c>
      <c r="AI34">
        <f t="shared" si="17"/>
        <v>0.30555555555555558</v>
      </c>
      <c r="AJ34">
        <f t="shared" si="17"/>
        <v>0.28947368421052633</v>
      </c>
      <c r="AK34">
        <f t="shared" si="18"/>
        <v>0.27500000000000002</v>
      </c>
      <c r="AL34">
        <f t="shared" si="18"/>
        <v>0.26190476190476192</v>
      </c>
      <c r="AM34">
        <f t="shared" si="18"/>
        <v>0.25</v>
      </c>
      <c r="AN34">
        <f t="shared" si="18"/>
        <v>0.2391304347826087</v>
      </c>
      <c r="AO34">
        <f t="shared" si="18"/>
        <v>0.22916666666666666</v>
      </c>
      <c r="AP34">
        <f t="shared" si="18"/>
        <v>0.22</v>
      </c>
      <c r="AT34" s="7">
        <v>0.14000000000000001</v>
      </c>
      <c r="AU34" s="12">
        <f t="shared" si="14"/>
        <v>0.84871428571428564</v>
      </c>
      <c r="AV34" s="12">
        <f t="shared" si="14"/>
        <v>0.84742857142857142</v>
      </c>
      <c r="AW34" s="12">
        <f t="shared" si="14"/>
        <v>0.84614285714285709</v>
      </c>
      <c r="AX34" s="12">
        <f t="shared" si="14"/>
        <v>0.84485714285714286</v>
      </c>
      <c r="AY34" s="12">
        <f t="shared" si="14"/>
        <v>0.84357142857142853</v>
      </c>
      <c r="AZ34" s="12">
        <f t="shared" si="14"/>
        <v>0.8422857142857143</v>
      </c>
      <c r="BA34" s="12">
        <f t="shared" si="14"/>
        <v>0.84099999999999997</v>
      </c>
      <c r="BB34" s="12">
        <f t="shared" si="14"/>
        <v>0.83971428571428575</v>
      </c>
      <c r="BC34" s="12">
        <f t="shared" si="14"/>
        <v>0.83842857142857141</v>
      </c>
      <c r="BD34" s="12">
        <f t="shared" si="14"/>
        <v>0.83714285714285708</v>
      </c>
      <c r="BE34" s="12">
        <f t="shared" si="14"/>
        <v>0.83585714285714285</v>
      </c>
      <c r="BF34" s="12">
        <f t="shared" si="14"/>
        <v>0.83457142857142852</v>
      </c>
      <c r="BG34" s="12">
        <f t="shared" si="14"/>
        <v>0.8332857142857143</v>
      </c>
      <c r="BH34" s="12">
        <f t="shared" si="14"/>
        <v>0.83199999999999996</v>
      </c>
      <c r="BI34" s="12">
        <f t="shared" si="14"/>
        <v>0.83071428571428574</v>
      </c>
      <c r="BJ34" s="12">
        <f t="shared" si="14"/>
        <v>0.8294285714285714</v>
      </c>
      <c r="BK34" s="12">
        <f t="shared" si="13"/>
        <v>0.82814285714285707</v>
      </c>
      <c r="BL34" s="12">
        <f t="shared" si="13"/>
        <v>0.82685714285714285</v>
      </c>
      <c r="BM34" s="12">
        <f t="shared" si="13"/>
        <v>0.82557142857142851</v>
      </c>
      <c r="BN34" s="12">
        <f t="shared" si="13"/>
        <v>0.82428571428571429</v>
      </c>
      <c r="BO34" s="12">
        <f t="shared" si="13"/>
        <v>0.82299999999999995</v>
      </c>
      <c r="BP34" s="12">
        <f t="shared" si="13"/>
        <v>0.82171428571428573</v>
      </c>
      <c r="BQ34" s="12">
        <f t="shared" si="13"/>
        <v>0.8204285714285714</v>
      </c>
      <c r="BR34" s="12">
        <f t="shared" si="13"/>
        <v>0.81914285714285717</v>
      </c>
      <c r="BS34" s="12">
        <f t="shared" si="13"/>
        <v>0.81785714285714284</v>
      </c>
      <c r="BT34" s="12">
        <f t="shared" si="19"/>
        <v>0.8165714285714285</v>
      </c>
      <c r="BU34" s="12">
        <f t="shared" si="19"/>
        <v>0.81528571428571428</v>
      </c>
      <c r="BV34" s="12">
        <f t="shared" si="19"/>
        <v>0.81399999999999995</v>
      </c>
      <c r="BW34" s="12">
        <f t="shared" si="19"/>
        <v>0.81271428571428572</v>
      </c>
      <c r="BX34" s="12">
        <f t="shared" si="19"/>
        <v>0.81142857142857139</v>
      </c>
      <c r="BY34" s="12">
        <f t="shared" si="19"/>
        <v>0.81014285714285716</v>
      </c>
      <c r="BZ34" s="12">
        <f t="shared" si="19"/>
        <v>0.80885714285714283</v>
      </c>
      <c r="CA34" s="12">
        <f t="shared" si="19"/>
        <v>0.80757142857142861</v>
      </c>
      <c r="CB34" s="12">
        <f t="shared" si="19"/>
        <v>0.80628571428571427</v>
      </c>
      <c r="CC34" s="12">
        <f t="shared" si="19"/>
        <v>0.80499999999999994</v>
      </c>
      <c r="CD34" s="12">
        <f t="shared" si="19"/>
        <v>0.80371428571428571</v>
      </c>
      <c r="CE34" s="12">
        <f t="shared" si="19"/>
        <v>0.80242857142857138</v>
      </c>
      <c r="CF34" s="12">
        <f t="shared" si="19"/>
        <v>0.80114285714285716</v>
      </c>
      <c r="CG34" s="12">
        <f t="shared" si="19"/>
        <v>0.79985714285714282</v>
      </c>
      <c r="CH34" s="12">
        <f t="shared" si="19"/>
        <v>0.7985714285714286</v>
      </c>
    </row>
    <row r="35" spans="1:86" x14ac:dyDescent="0.25">
      <c r="A35">
        <v>13</v>
      </c>
      <c r="B35">
        <f t="shared" si="2"/>
        <v>0.26960849746614457</v>
      </c>
      <c r="K35">
        <v>0.24</v>
      </c>
      <c r="L35" s="12">
        <f t="shared" si="3"/>
        <v>0.42227312</v>
      </c>
      <c r="P35">
        <v>115</v>
      </c>
      <c r="Q35">
        <f t="shared" si="16"/>
        <v>1.25</v>
      </c>
      <c r="R35">
        <f t="shared" si="16"/>
        <v>1.25</v>
      </c>
      <c r="S35">
        <f t="shared" si="16"/>
        <v>1.25</v>
      </c>
      <c r="T35">
        <f t="shared" si="16"/>
        <v>1.25</v>
      </c>
      <c r="U35">
        <f t="shared" si="16"/>
        <v>1.25</v>
      </c>
      <c r="V35">
        <f t="shared" si="16"/>
        <v>1.1499999999999999</v>
      </c>
      <c r="W35">
        <f t="shared" si="16"/>
        <v>0.95833333333333337</v>
      </c>
      <c r="X35">
        <f t="shared" si="16"/>
        <v>0.8214285714285714</v>
      </c>
      <c r="Y35">
        <f t="shared" si="16"/>
        <v>0.71875</v>
      </c>
      <c r="Z35">
        <f t="shared" si="16"/>
        <v>0.63888888888888884</v>
      </c>
      <c r="AA35">
        <f t="shared" si="17"/>
        <v>0.57499999999999996</v>
      </c>
      <c r="AB35">
        <f t="shared" si="17"/>
        <v>0.52272727272727271</v>
      </c>
      <c r="AC35">
        <f t="shared" si="17"/>
        <v>0.47916666666666669</v>
      </c>
      <c r="AD35">
        <f t="shared" si="17"/>
        <v>0.44230769230769229</v>
      </c>
      <c r="AE35">
        <f t="shared" si="17"/>
        <v>0.4107142857142857</v>
      </c>
      <c r="AF35">
        <f t="shared" si="17"/>
        <v>0.38333333333333336</v>
      </c>
      <c r="AG35">
        <f t="shared" si="17"/>
        <v>0.359375</v>
      </c>
      <c r="AH35">
        <f t="shared" si="17"/>
        <v>0.33823529411764708</v>
      </c>
      <c r="AI35">
        <f t="shared" si="17"/>
        <v>0.31944444444444442</v>
      </c>
      <c r="AJ35">
        <f t="shared" si="17"/>
        <v>0.30263157894736842</v>
      </c>
      <c r="AK35">
        <f t="shared" si="18"/>
        <v>0.28749999999999998</v>
      </c>
      <c r="AL35">
        <f t="shared" si="18"/>
        <v>0.27380952380952384</v>
      </c>
      <c r="AM35">
        <f t="shared" si="18"/>
        <v>0.26136363636363635</v>
      </c>
      <c r="AN35">
        <f t="shared" si="18"/>
        <v>0.25</v>
      </c>
      <c r="AO35">
        <f t="shared" si="18"/>
        <v>0.23958333333333334</v>
      </c>
      <c r="AP35">
        <f t="shared" si="18"/>
        <v>0.23</v>
      </c>
      <c r="AT35" s="7">
        <v>0.14499999999999999</v>
      </c>
      <c r="AU35" s="12">
        <f t="shared" si="14"/>
        <v>0.84875862068965513</v>
      </c>
      <c r="AV35" s="12">
        <f t="shared" si="14"/>
        <v>0.84751724137931028</v>
      </c>
      <c r="AW35" s="12">
        <f t="shared" si="14"/>
        <v>0.84627586206896555</v>
      </c>
      <c r="AX35" s="12">
        <f t="shared" si="14"/>
        <v>0.8450344827586207</v>
      </c>
      <c r="AY35" s="12">
        <f t="shared" si="14"/>
        <v>0.84379310344827585</v>
      </c>
      <c r="AZ35" s="12">
        <f t="shared" si="14"/>
        <v>0.842551724137931</v>
      </c>
      <c r="BA35" s="12">
        <f t="shared" si="14"/>
        <v>0.84131034482758615</v>
      </c>
      <c r="BB35" s="12">
        <f t="shared" si="14"/>
        <v>0.84006896551724131</v>
      </c>
      <c r="BC35" s="12">
        <f t="shared" si="14"/>
        <v>0.83882758620689657</v>
      </c>
      <c r="BD35" s="12">
        <f t="shared" si="14"/>
        <v>0.83758620689655172</v>
      </c>
      <c r="BE35" s="12">
        <f t="shared" si="14"/>
        <v>0.83634482758620687</v>
      </c>
      <c r="BF35" s="12">
        <f t="shared" si="14"/>
        <v>0.83510344827586203</v>
      </c>
      <c r="BG35" s="12">
        <f t="shared" si="14"/>
        <v>0.83386206896551718</v>
      </c>
      <c r="BH35" s="12">
        <f t="shared" si="14"/>
        <v>0.83262068965517244</v>
      </c>
      <c r="BI35" s="12">
        <f t="shared" si="14"/>
        <v>0.83137931034482759</v>
      </c>
      <c r="BJ35" s="12">
        <f t="shared" si="14"/>
        <v>0.83013793103448275</v>
      </c>
      <c r="BK35" s="12">
        <f t="shared" si="13"/>
        <v>0.8288965517241379</v>
      </c>
      <c r="BL35" s="12">
        <f t="shared" si="13"/>
        <v>0.82765517241379305</v>
      </c>
      <c r="BM35" s="12">
        <f t="shared" si="13"/>
        <v>0.8264137931034482</v>
      </c>
      <c r="BN35" s="12">
        <f t="shared" si="13"/>
        <v>0.82517241379310347</v>
      </c>
      <c r="BO35" s="12">
        <f t="shared" si="13"/>
        <v>0.82393103448275862</v>
      </c>
      <c r="BP35" s="12">
        <f t="shared" si="13"/>
        <v>0.82268965517241377</v>
      </c>
      <c r="BQ35" s="12">
        <f t="shared" si="13"/>
        <v>0.82144827586206892</v>
      </c>
      <c r="BR35" s="12">
        <f t="shared" si="13"/>
        <v>0.82020689655172407</v>
      </c>
      <c r="BS35" s="12">
        <f t="shared" si="13"/>
        <v>0.81896551724137934</v>
      </c>
      <c r="BT35" s="12">
        <f t="shared" si="19"/>
        <v>0.81772413793103449</v>
      </c>
      <c r="BU35" s="12">
        <f t="shared" si="19"/>
        <v>0.81648275862068964</v>
      </c>
      <c r="BV35" s="12">
        <f t="shared" si="19"/>
        <v>0.81524137931034479</v>
      </c>
      <c r="BW35" s="12">
        <f t="shared" si="19"/>
        <v>0.81399999999999995</v>
      </c>
      <c r="BX35" s="12">
        <f t="shared" si="19"/>
        <v>0.8127586206896551</v>
      </c>
      <c r="BY35" s="12">
        <f t="shared" si="19"/>
        <v>0.81151724137931036</v>
      </c>
      <c r="BZ35" s="12">
        <f t="shared" si="19"/>
        <v>0.81027586206896551</v>
      </c>
      <c r="CA35" s="12">
        <f t="shared" si="19"/>
        <v>0.80903448275862067</v>
      </c>
      <c r="CB35" s="12">
        <f t="shared" si="19"/>
        <v>0.80779310344827582</v>
      </c>
      <c r="CC35" s="12">
        <f t="shared" si="19"/>
        <v>0.80655172413793097</v>
      </c>
      <c r="CD35" s="12">
        <f t="shared" si="19"/>
        <v>0.80531034482758623</v>
      </c>
      <c r="CE35" s="12">
        <f t="shared" si="19"/>
        <v>0.80406896551724139</v>
      </c>
      <c r="CF35" s="12">
        <f t="shared" si="19"/>
        <v>0.80282758620689654</v>
      </c>
      <c r="CG35" s="12">
        <f t="shared" si="19"/>
        <v>0.80158620689655169</v>
      </c>
      <c r="CH35" s="12">
        <f t="shared" si="19"/>
        <v>0.80034482758620684</v>
      </c>
    </row>
    <row r="36" spans="1:86" x14ac:dyDescent="0.25">
      <c r="A36">
        <v>14</v>
      </c>
      <c r="B36">
        <f t="shared" si="2"/>
        <v>0.30501145136538799</v>
      </c>
      <c r="K36">
        <v>0.25</v>
      </c>
      <c r="L36" s="12">
        <f t="shared" si="3"/>
        <v>0.43039375000000002</v>
      </c>
      <c r="P36">
        <v>120</v>
      </c>
      <c r="Q36">
        <f t="shared" si="16"/>
        <v>1.25</v>
      </c>
      <c r="R36">
        <f t="shared" si="16"/>
        <v>1.25</v>
      </c>
      <c r="S36">
        <f t="shared" si="16"/>
        <v>1.25</v>
      </c>
      <c r="T36">
        <f t="shared" si="16"/>
        <v>1.25</v>
      </c>
      <c r="U36">
        <f t="shared" si="16"/>
        <v>1.25</v>
      </c>
      <c r="V36">
        <f t="shared" si="16"/>
        <v>1.2</v>
      </c>
      <c r="W36">
        <f t="shared" si="16"/>
        <v>1</v>
      </c>
      <c r="X36">
        <f t="shared" si="16"/>
        <v>0.8571428571428571</v>
      </c>
      <c r="Y36">
        <f t="shared" si="16"/>
        <v>0.75</v>
      </c>
      <c r="Z36">
        <f t="shared" si="16"/>
        <v>0.66666666666666663</v>
      </c>
      <c r="AA36">
        <f t="shared" si="17"/>
        <v>0.6</v>
      </c>
      <c r="AB36">
        <f t="shared" si="17"/>
        <v>0.54545454545454541</v>
      </c>
      <c r="AC36">
        <f t="shared" si="17"/>
        <v>0.5</v>
      </c>
      <c r="AD36">
        <f t="shared" si="17"/>
        <v>0.46153846153846156</v>
      </c>
      <c r="AE36">
        <f t="shared" si="17"/>
        <v>0.42857142857142855</v>
      </c>
      <c r="AF36">
        <f t="shared" si="17"/>
        <v>0.4</v>
      </c>
      <c r="AG36">
        <f t="shared" si="17"/>
        <v>0.375</v>
      </c>
      <c r="AH36">
        <f t="shared" si="17"/>
        <v>0.35294117647058826</v>
      </c>
      <c r="AI36">
        <f t="shared" si="17"/>
        <v>0.33333333333333331</v>
      </c>
      <c r="AJ36">
        <f t="shared" si="17"/>
        <v>0.31578947368421051</v>
      </c>
      <c r="AK36">
        <f t="shared" si="18"/>
        <v>0.3</v>
      </c>
      <c r="AL36">
        <f t="shared" si="18"/>
        <v>0.2857142857142857</v>
      </c>
      <c r="AM36">
        <f t="shared" si="18"/>
        <v>0.27272727272727271</v>
      </c>
      <c r="AN36">
        <f t="shared" si="18"/>
        <v>0.2608695652173913</v>
      </c>
      <c r="AO36">
        <f t="shared" si="18"/>
        <v>0.25</v>
      </c>
      <c r="AP36">
        <f t="shared" si="18"/>
        <v>0.24</v>
      </c>
      <c r="AT36" s="7">
        <v>0.15</v>
      </c>
      <c r="AU36" s="12">
        <f t="shared" si="14"/>
        <v>0.8488</v>
      </c>
      <c r="AV36" s="12">
        <f t="shared" si="14"/>
        <v>0.84760000000000002</v>
      </c>
      <c r="AW36" s="12">
        <f t="shared" si="14"/>
        <v>0.84639999999999993</v>
      </c>
      <c r="AX36" s="12">
        <f t="shared" si="14"/>
        <v>0.84519999999999995</v>
      </c>
      <c r="AY36" s="12">
        <f t="shared" si="14"/>
        <v>0.84399999999999997</v>
      </c>
      <c r="AZ36" s="12">
        <f t="shared" si="14"/>
        <v>0.84279999999999999</v>
      </c>
      <c r="BA36" s="12">
        <f t="shared" si="14"/>
        <v>0.84160000000000001</v>
      </c>
      <c r="BB36" s="12">
        <f t="shared" si="14"/>
        <v>0.84039999999999992</v>
      </c>
      <c r="BC36" s="12">
        <f t="shared" si="14"/>
        <v>0.83919999999999995</v>
      </c>
      <c r="BD36" s="12">
        <f t="shared" si="14"/>
        <v>0.83799999999999997</v>
      </c>
      <c r="BE36" s="12">
        <f t="shared" si="14"/>
        <v>0.83679999999999999</v>
      </c>
      <c r="BF36" s="12">
        <f t="shared" si="14"/>
        <v>0.83560000000000001</v>
      </c>
      <c r="BG36" s="12">
        <f t="shared" si="14"/>
        <v>0.83440000000000003</v>
      </c>
      <c r="BH36" s="12">
        <f t="shared" si="14"/>
        <v>0.83319999999999994</v>
      </c>
      <c r="BI36" s="12">
        <f t="shared" si="14"/>
        <v>0.83199999999999996</v>
      </c>
      <c r="BJ36" s="12">
        <f t="shared" si="14"/>
        <v>0.83079999999999998</v>
      </c>
      <c r="BK36" s="12">
        <f t="shared" si="13"/>
        <v>0.8296</v>
      </c>
      <c r="BL36" s="12">
        <f t="shared" si="13"/>
        <v>0.82840000000000003</v>
      </c>
      <c r="BM36" s="12">
        <f t="shared" si="13"/>
        <v>0.82719999999999994</v>
      </c>
      <c r="BN36" s="12">
        <f t="shared" si="13"/>
        <v>0.82599999999999996</v>
      </c>
      <c r="BO36" s="12">
        <f t="shared" si="13"/>
        <v>0.82479999999999998</v>
      </c>
      <c r="BP36" s="12">
        <f t="shared" si="13"/>
        <v>0.8236</v>
      </c>
      <c r="BQ36" s="12">
        <f t="shared" si="13"/>
        <v>0.82240000000000002</v>
      </c>
      <c r="BR36" s="12">
        <f t="shared" si="13"/>
        <v>0.82119999999999993</v>
      </c>
      <c r="BS36" s="12">
        <f t="shared" si="13"/>
        <v>0.82</v>
      </c>
      <c r="BT36" s="12">
        <f t="shared" si="19"/>
        <v>0.81879999999999997</v>
      </c>
      <c r="BU36" s="12">
        <f t="shared" si="19"/>
        <v>0.81759999999999999</v>
      </c>
      <c r="BV36" s="12">
        <f t="shared" si="19"/>
        <v>0.81640000000000001</v>
      </c>
      <c r="BW36" s="12">
        <f t="shared" si="19"/>
        <v>0.81519999999999992</v>
      </c>
      <c r="BX36" s="12">
        <f t="shared" si="19"/>
        <v>0.81399999999999995</v>
      </c>
      <c r="BY36" s="12">
        <f t="shared" si="19"/>
        <v>0.81279999999999997</v>
      </c>
      <c r="BZ36" s="12">
        <f t="shared" si="19"/>
        <v>0.81159999999999999</v>
      </c>
      <c r="CA36" s="12">
        <f t="shared" si="19"/>
        <v>0.81040000000000001</v>
      </c>
      <c r="CB36" s="12">
        <f t="shared" si="19"/>
        <v>0.80920000000000003</v>
      </c>
      <c r="CC36" s="12">
        <f t="shared" si="19"/>
        <v>0.80799999999999994</v>
      </c>
      <c r="CD36" s="12">
        <f t="shared" si="19"/>
        <v>0.80679999999999996</v>
      </c>
      <c r="CE36" s="12">
        <f t="shared" si="19"/>
        <v>0.80559999999999998</v>
      </c>
      <c r="CF36" s="12">
        <f t="shared" si="19"/>
        <v>0.8044</v>
      </c>
      <c r="CG36" s="12">
        <f t="shared" si="19"/>
        <v>0.80320000000000003</v>
      </c>
      <c r="CH36" s="12">
        <f t="shared" si="19"/>
        <v>0.80199999999999994</v>
      </c>
    </row>
    <row r="37" spans="1:86" x14ac:dyDescent="0.25">
      <c r="A37">
        <v>15</v>
      </c>
      <c r="B37">
        <f t="shared" si="2"/>
        <v>0.34270648482810778</v>
      </c>
      <c r="K37">
        <v>0.26</v>
      </c>
      <c r="L37" s="12">
        <f t="shared" si="3"/>
        <v>0.43846612000000001</v>
      </c>
      <c r="P37">
        <v>125</v>
      </c>
      <c r="Q37">
        <f t="shared" si="16"/>
        <v>1.25</v>
      </c>
      <c r="R37">
        <f t="shared" si="16"/>
        <v>1.25</v>
      </c>
      <c r="S37">
        <f t="shared" si="16"/>
        <v>1.25</v>
      </c>
      <c r="T37">
        <f t="shared" si="16"/>
        <v>1.25</v>
      </c>
      <c r="U37">
        <f t="shared" si="16"/>
        <v>1.25</v>
      </c>
      <c r="V37">
        <f t="shared" si="16"/>
        <v>1.25</v>
      </c>
      <c r="W37">
        <f t="shared" si="16"/>
        <v>1.0416666666666667</v>
      </c>
      <c r="X37">
        <f t="shared" si="16"/>
        <v>0.8928571428571429</v>
      </c>
      <c r="Y37">
        <f t="shared" si="16"/>
        <v>0.78125</v>
      </c>
      <c r="Z37">
        <f t="shared" si="16"/>
        <v>0.69444444444444442</v>
      </c>
      <c r="AA37">
        <f t="shared" si="17"/>
        <v>0.625</v>
      </c>
      <c r="AB37">
        <f t="shared" si="17"/>
        <v>0.56818181818181823</v>
      </c>
      <c r="AC37">
        <f t="shared" si="17"/>
        <v>0.52083333333333337</v>
      </c>
      <c r="AD37">
        <f t="shared" si="17"/>
        <v>0.48076923076923078</v>
      </c>
      <c r="AE37">
        <f t="shared" si="17"/>
        <v>0.44642857142857145</v>
      </c>
      <c r="AF37">
        <f t="shared" si="17"/>
        <v>0.41666666666666669</v>
      </c>
      <c r="AG37">
        <f t="shared" si="17"/>
        <v>0.390625</v>
      </c>
      <c r="AH37">
        <f t="shared" si="17"/>
        <v>0.36764705882352944</v>
      </c>
      <c r="AI37">
        <f t="shared" si="17"/>
        <v>0.34722222222222221</v>
      </c>
      <c r="AJ37">
        <f t="shared" si="17"/>
        <v>0.32894736842105265</v>
      </c>
      <c r="AK37">
        <f t="shared" si="18"/>
        <v>0.3125</v>
      </c>
      <c r="AL37">
        <f t="shared" si="18"/>
        <v>0.29761904761904762</v>
      </c>
      <c r="AM37">
        <f t="shared" si="18"/>
        <v>0.28409090909090912</v>
      </c>
      <c r="AN37">
        <f t="shared" si="18"/>
        <v>0.27173913043478259</v>
      </c>
      <c r="AO37">
        <f t="shared" si="18"/>
        <v>0.26041666666666669</v>
      </c>
      <c r="AP37">
        <f t="shared" si="18"/>
        <v>0.25</v>
      </c>
      <c r="AT37" s="7">
        <v>0.155</v>
      </c>
      <c r="AU37" s="12">
        <f t="shared" si="14"/>
        <v>0.84883870967741937</v>
      </c>
      <c r="AV37" s="12">
        <f t="shared" si="14"/>
        <v>0.84767741935483865</v>
      </c>
      <c r="AW37" s="12">
        <f t="shared" si="14"/>
        <v>0.84651612903225804</v>
      </c>
      <c r="AX37" s="12">
        <f t="shared" si="14"/>
        <v>0.84535483870967743</v>
      </c>
      <c r="AY37" s="12">
        <f t="shared" si="14"/>
        <v>0.8441935483870967</v>
      </c>
      <c r="AZ37" s="12">
        <f t="shared" si="14"/>
        <v>0.84303225806451609</v>
      </c>
      <c r="BA37" s="12">
        <f t="shared" si="14"/>
        <v>0.84187096774193548</v>
      </c>
      <c r="BB37" s="12">
        <f t="shared" si="14"/>
        <v>0.84070967741935476</v>
      </c>
      <c r="BC37" s="12">
        <f t="shared" si="14"/>
        <v>0.83954838709677415</v>
      </c>
      <c r="BD37" s="12">
        <f t="shared" si="14"/>
        <v>0.83838709677419354</v>
      </c>
      <c r="BE37" s="12">
        <f t="shared" si="14"/>
        <v>0.83722580645161293</v>
      </c>
      <c r="BF37" s="12">
        <f t="shared" si="14"/>
        <v>0.83606451612903221</v>
      </c>
      <c r="BG37" s="12">
        <f t="shared" si="14"/>
        <v>0.8349032258064516</v>
      </c>
      <c r="BH37" s="12">
        <f t="shared" si="14"/>
        <v>0.83374193548387099</v>
      </c>
      <c r="BI37" s="12">
        <f t="shared" si="14"/>
        <v>0.83258064516129027</v>
      </c>
      <c r="BJ37" s="12">
        <f t="shared" si="14"/>
        <v>0.83141935483870966</v>
      </c>
      <c r="BK37" s="12">
        <f t="shared" si="13"/>
        <v>0.83025806451612905</v>
      </c>
      <c r="BL37" s="12">
        <f t="shared" si="13"/>
        <v>0.82909677419354832</v>
      </c>
      <c r="BM37" s="12">
        <f t="shared" si="13"/>
        <v>0.82793548387096771</v>
      </c>
      <c r="BN37" s="12">
        <f t="shared" si="13"/>
        <v>0.8267741935483871</v>
      </c>
      <c r="BO37" s="12">
        <f t="shared" si="13"/>
        <v>0.82561290322580638</v>
      </c>
      <c r="BP37" s="12">
        <f t="shared" si="13"/>
        <v>0.82445161290322577</v>
      </c>
      <c r="BQ37" s="12">
        <f t="shared" si="13"/>
        <v>0.82329032258064516</v>
      </c>
      <c r="BR37" s="12">
        <f t="shared" si="13"/>
        <v>0.82212903225806455</v>
      </c>
      <c r="BS37" s="12">
        <f t="shared" si="13"/>
        <v>0.82096774193548383</v>
      </c>
      <c r="BT37" s="12">
        <f t="shared" si="19"/>
        <v>0.81980645161290322</v>
      </c>
      <c r="BU37" s="12">
        <f t="shared" si="19"/>
        <v>0.81864516129032261</v>
      </c>
      <c r="BV37" s="12">
        <f t="shared" si="19"/>
        <v>0.81748387096774189</v>
      </c>
      <c r="BW37" s="12">
        <f t="shared" si="19"/>
        <v>0.81632258064516128</v>
      </c>
      <c r="BX37" s="12">
        <f t="shared" si="19"/>
        <v>0.81516129032258067</v>
      </c>
      <c r="BY37" s="12">
        <f t="shared" si="19"/>
        <v>0.81399999999999995</v>
      </c>
      <c r="BZ37" s="12">
        <f t="shared" si="19"/>
        <v>0.81283870967741934</v>
      </c>
      <c r="CA37" s="12">
        <f t="shared" si="19"/>
        <v>0.81167741935483873</v>
      </c>
      <c r="CB37" s="12">
        <f t="shared" si="19"/>
        <v>0.810516129032258</v>
      </c>
      <c r="CC37" s="12">
        <f t="shared" si="19"/>
        <v>0.80935483870967739</v>
      </c>
      <c r="CD37" s="12">
        <f t="shared" si="19"/>
        <v>0.80819354838709678</v>
      </c>
      <c r="CE37" s="12">
        <f t="shared" si="19"/>
        <v>0.80703225806451606</v>
      </c>
      <c r="CF37" s="12">
        <f t="shared" si="19"/>
        <v>0.80587096774193545</v>
      </c>
      <c r="CG37" s="12">
        <f t="shared" si="19"/>
        <v>0.80470967741935484</v>
      </c>
      <c r="CH37" s="12">
        <f t="shared" si="19"/>
        <v>0.80354838709677412</v>
      </c>
    </row>
    <row r="38" spans="1:86" x14ac:dyDescent="0.25">
      <c r="A38">
        <v>16</v>
      </c>
      <c r="B38">
        <f t="shared" si="2"/>
        <v>0.38247670164446967</v>
      </c>
      <c r="K38">
        <v>0.27</v>
      </c>
      <c r="L38" s="12">
        <f t="shared" si="3"/>
        <v>0.4464902300000001</v>
      </c>
      <c r="P38">
        <v>130</v>
      </c>
      <c r="Q38">
        <f t="shared" si="16"/>
        <v>1.25</v>
      </c>
      <c r="R38">
        <f t="shared" si="16"/>
        <v>1.25</v>
      </c>
      <c r="S38">
        <f t="shared" si="16"/>
        <v>1.25</v>
      </c>
      <c r="T38">
        <f t="shared" si="16"/>
        <v>1.25</v>
      </c>
      <c r="U38">
        <f t="shared" si="16"/>
        <v>1.25</v>
      </c>
      <c r="V38">
        <f t="shared" si="16"/>
        <v>1.25</v>
      </c>
      <c r="W38">
        <f t="shared" si="16"/>
        <v>1.0833333333333333</v>
      </c>
      <c r="X38">
        <f t="shared" si="16"/>
        <v>0.9285714285714286</v>
      </c>
      <c r="Y38">
        <f t="shared" si="16"/>
        <v>0.8125</v>
      </c>
      <c r="Z38">
        <f t="shared" si="16"/>
        <v>0.72222222222222221</v>
      </c>
      <c r="AA38">
        <f t="shared" si="17"/>
        <v>0.65</v>
      </c>
      <c r="AB38">
        <f t="shared" si="17"/>
        <v>0.59090909090909094</v>
      </c>
      <c r="AC38">
        <f t="shared" si="17"/>
        <v>0.54166666666666663</v>
      </c>
      <c r="AD38">
        <f t="shared" si="17"/>
        <v>0.5</v>
      </c>
      <c r="AE38">
        <f t="shared" si="17"/>
        <v>0.4642857142857143</v>
      </c>
      <c r="AF38">
        <f t="shared" si="17"/>
        <v>0.43333333333333335</v>
      </c>
      <c r="AG38">
        <f t="shared" si="17"/>
        <v>0.40625</v>
      </c>
      <c r="AH38">
        <f t="shared" si="17"/>
        <v>0.38235294117647056</v>
      </c>
      <c r="AI38">
        <f t="shared" si="17"/>
        <v>0.3611111111111111</v>
      </c>
      <c r="AJ38">
        <f t="shared" si="17"/>
        <v>0.34210526315789475</v>
      </c>
      <c r="AK38">
        <f t="shared" si="18"/>
        <v>0.32500000000000001</v>
      </c>
      <c r="AL38">
        <f t="shared" si="18"/>
        <v>0.30952380952380953</v>
      </c>
      <c r="AM38">
        <f t="shared" si="18"/>
        <v>0.29545454545454547</v>
      </c>
      <c r="AN38">
        <f t="shared" si="18"/>
        <v>0.28260869565217389</v>
      </c>
      <c r="AO38">
        <f t="shared" si="18"/>
        <v>0.27083333333333331</v>
      </c>
      <c r="AP38">
        <f t="shared" si="18"/>
        <v>0.26</v>
      </c>
      <c r="AT38" s="7">
        <v>0.16</v>
      </c>
      <c r="AU38" s="12">
        <f t="shared" si="14"/>
        <v>0.84887499999999994</v>
      </c>
      <c r="AV38" s="12">
        <f t="shared" si="14"/>
        <v>0.84775</v>
      </c>
      <c r="AW38" s="12">
        <f t="shared" si="14"/>
        <v>0.84662499999999996</v>
      </c>
      <c r="AX38" s="12">
        <f t="shared" si="14"/>
        <v>0.84550000000000003</v>
      </c>
      <c r="AY38" s="12">
        <f t="shared" si="14"/>
        <v>0.84437499999999999</v>
      </c>
      <c r="AZ38" s="12">
        <f t="shared" si="14"/>
        <v>0.84324999999999994</v>
      </c>
      <c r="BA38" s="12">
        <f t="shared" si="14"/>
        <v>0.84212500000000001</v>
      </c>
      <c r="BB38" s="12">
        <f t="shared" si="14"/>
        <v>0.84099999999999997</v>
      </c>
      <c r="BC38" s="12">
        <f t="shared" si="14"/>
        <v>0.83987499999999993</v>
      </c>
      <c r="BD38" s="12">
        <f t="shared" si="14"/>
        <v>0.83875</v>
      </c>
      <c r="BE38" s="12">
        <f t="shared" si="14"/>
        <v>0.83762499999999995</v>
      </c>
      <c r="BF38" s="12">
        <f t="shared" si="14"/>
        <v>0.83650000000000002</v>
      </c>
      <c r="BG38" s="12">
        <f t="shared" si="14"/>
        <v>0.83537499999999998</v>
      </c>
      <c r="BH38" s="12">
        <f t="shared" si="14"/>
        <v>0.83424999999999994</v>
      </c>
      <c r="BI38" s="12">
        <f t="shared" si="14"/>
        <v>0.833125</v>
      </c>
      <c r="BJ38" s="12">
        <f t="shared" si="14"/>
        <v>0.83199999999999996</v>
      </c>
      <c r="BK38" s="12">
        <f t="shared" si="13"/>
        <v>0.83087500000000003</v>
      </c>
      <c r="BL38" s="12">
        <f t="shared" si="13"/>
        <v>0.82974999999999999</v>
      </c>
      <c r="BM38" s="12">
        <f t="shared" si="13"/>
        <v>0.82862499999999994</v>
      </c>
      <c r="BN38" s="12">
        <f t="shared" si="13"/>
        <v>0.82750000000000001</v>
      </c>
      <c r="BO38" s="12">
        <f t="shared" si="13"/>
        <v>0.82637499999999997</v>
      </c>
      <c r="BP38" s="12">
        <f t="shared" si="13"/>
        <v>0.82524999999999993</v>
      </c>
      <c r="BQ38" s="12">
        <f t="shared" si="13"/>
        <v>0.824125</v>
      </c>
      <c r="BR38" s="12">
        <f t="shared" si="13"/>
        <v>0.82299999999999995</v>
      </c>
      <c r="BS38" s="12">
        <f t="shared" si="13"/>
        <v>0.82187500000000002</v>
      </c>
      <c r="BT38" s="12">
        <f t="shared" si="19"/>
        <v>0.82074999999999998</v>
      </c>
      <c r="BU38" s="12">
        <f t="shared" si="19"/>
        <v>0.81962499999999994</v>
      </c>
      <c r="BV38" s="12">
        <f t="shared" si="19"/>
        <v>0.81850000000000001</v>
      </c>
      <c r="BW38" s="12">
        <f t="shared" si="19"/>
        <v>0.81737499999999996</v>
      </c>
      <c r="BX38" s="12">
        <f t="shared" si="19"/>
        <v>0.81625000000000003</v>
      </c>
      <c r="BY38" s="12">
        <f t="shared" si="19"/>
        <v>0.81512499999999999</v>
      </c>
      <c r="BZ38" s="12">
        <f t="shared" si="19"/>
        <v>0.81399999999999995</v>
      </c>
      <c r="CA38" s="12">
        <f t="shared" si="19"/>
        <v>0.81287500000000001</v>
      </c>
      <c r="CB38" s="12">
        <f t="shared" si="19"/>
        <v>0.81174999999999997</v>
      </c>
      <c r="CC38" s="12">
        <f t="shared" si="19"/>
        <v>0.81062499999999993</v>
      </c>
      <c r="CD38" s="12">
        <f t="shared" si="19"/>
        <v>0.8095</v>
      </c>
      <c r="CE38" s="12">
        <f t="shared" si="19"/>
        <v>0.80837499999999995</v>
      </c>
      <c r="CF38" s="12">
        <f t="shared" si="19"/>
        <v>0.80725000000000002</v>
      </c>
      <c r="CG38" s="12">
        <f t="shared" si="19"/>
        <v>0.80612499999999998</v>
      </c>
      <c r="CH38" s="12">
        <f t="shared" si="19"/>
        <v>0.80499999999999994</v>
      </c>
    </row>
    <row r="39" spans="1:86" x14ac:dyDescent="0.25">
      <c r="A39">
        <v>17</v>
      </c>
      <c r="B39">
        <f t="shared" si="2"/>
        <v>0.42405002936786135</v>
      </c>
      <c r="K39">
        <v>0.28000000000000003</v>
      </c>
      <c r="L39" s="12">
        <f t="shared" si="3"/>
        <v>0.45446608000000005</v>
      </c>
      <c r="P39">
        <v>135</v>
      </c>
      <c r="Q39">
        <f t="shared" si="16"/>
        <v>1.25</v>
      </c>
      <c r="R39">
        <f t="shared" si="16"/>
        <v>1.25</v>
      </c>
      <c r="S39">
        <f t="shared" si="16"/>
        <v>1.25</v>
      </c>
      <c r="T39">
        <f t="shared" si="16"/>
        <v>1.25</v>
      </c>
      <c r="U39">
        <f t="shared" si="16"/>
        <v>1.25</v>
      </c>
      <c r="V39">
        <f t="shared" si="16"/>
        <v>1.25</v>
      </c>
      <c r="W39">
        <f t="shared" si="16"/>
        <v>1.125</v>
      </c>
      <c r="X39">
        <f t="shared" si="16"/>
        <v>0.9642857142857143</v>
      </c>
      <c r="Y39">
        <f t="shared" si="16"/>
        <v>0.84375</v>
      </c>
      <c r="Z39">
        <f t="shared" si="16"/>
        <v>0.75</v>
      </c>
      <c r="AA39">
        <f t="shared" si="17"/>
        <v>0.67500000000000004</v>
      </c>
      <c r="AB39">
        <f t="shared" si="17"/>
        <v>0.61363636363636365</v>
      </c>
      <c r="AC39">
        <f t="shared" si="17"/>
        <v>0.5625</v>
      </c>
      <c r="AD39">
        <f t="shared" si="17"/>
        <v>0.51923076923076927</v>
      </c>
      <c r="AE39">
        <f t="shared" si="17"/>
        <v>0.48214285714285715</v>
      </c>
      <c r="AF39">
        <f t="shared" si="17"/>
        <v>0.45</v>
      </c>
      <c r="AG39">
        <f t="shared" si="17"/>
        <v>0.421875</v>
      </c>
      <c r="AH39">
        <f t="shared" si="17"/>
        <v>0.39705882352941174</v>
      </c>
      <c r="AI39">
        <f t="shared" si="17"/>
        <v>0.375</v>
      </c>
      <c r="AJ39">
        <f t="shared" si="17"/>
        <v>0.35526315789473684</v>
      </c>
      <c r="AK39">
        <f t="shared" si="18"/>
        <v>0.33750000000000002</v>
      </c>
      <c r="AL39">
        <f t="shared" si="18"/>
        <v>0.32142857142857145</v>
      </c>
      <c r="AM39">
        <f t="shared" si="18"/>
        <v>0.30681818181818182</v>
      </c>
      <c r="AN39">
        <f t="shared" si="18"/>
        <v>0.29347826086956524</v>
      </c>
      <c r="AO39">
        <f t="shared" si="18"/>
        <v>0.28125</v>
      </c>
      <c r="AP39">
        <f t="shared" si="18"/>
        <v>0.27</v>
      </c>
      <c r="AT39" s="7">
        <v>0.16500000000000001</v>
      </c>
      <c r="AU39" s="12">
        <f t="shared" si="14"/>
        <v>0.84890909090909084</v>
      </c>
      <c r="AV39" s="12">
        <f t="shared" si="14"/>
        <v>0.8478181818181818</v>
      </c>
      <c r="AW39" s="12">
        <f t="shared" si="14"/>
        <v>0.84672727272727266</v>
      </c>
      <c r="AX39" s="12">
        <f t="shared" si="14"/>
        <v>0.84563636363636363</v>
      </c>
      <c r="AY39" s="12">
        <f t="shared" si="14"/>
        <v>0.84454545454545449</v>
      </c>
      <c r="AZ39" s="12">
        <f t="shared" si="14"/>
        <v>0.84345454545454546</v>
      </c>
      <c r="BA39" s="12">
        <f t="shared" si="14"/>
        <v>0.84236363636363631</v>
      </c>
      <c r="BB39" s="12">
        <f t="shared" si="14"/>
        <v>0.84127272727272728</v>
      </c>
      <c r="BC39" s="12">
        <f t="shared" si="14"/>
        <v>0.84018181818181814</v>
      </c>
      <c r="BD39" s="12">
        <f t="shared" si="14"/>
        <v>0.83909090909090911</v>
      </c>
      <c r="BE39" s="12">
        <f t="shared" si="14"/>
        <v>0.83799999999999997</v>
      </c>
      <c r="BF39" s="12">
        <f t="shared" si="14"/>
        <v>0.83690909090909094</v>
      </c>
      <c r="BG39" s="12">
        <f t="shared" si="14"/>
        <v>0.83581818181818179</v>
      </c>
      <c r="BH39" s="12">
        <f t="shared" si="14"/>
        <v>0.83472727272727265</v>
      </c>
      <c r="BI39" s="12">
        <f t="shared" si="14"/>
        <v>0.83363636363636362</v>
      </c>
      <c r="BJ39" s="12">
        <f t="shared" si="14"/>
        <v>0.83254545454545448</v>
      </c>
      <c r="BK39" s="12">
        <f t="shared" si="13"/>
        <v>0.83145454545454545</v>
      </c>
      <c r="BL39" s="12">
        <f t="shared" si="13"/>
        <v>0.8303636363636363</v>
      </c>
      <c r="BM39" s="12">
        <f t="shared" si="13"/>
        <v>0.82927272727272727</v>
      </c>
      <c r="BN39" s="12">
        <f t="shared" si="13"/>
        <v>0.82818181818181813</v>
      </c>
      <c r="BO39" s="12">
        <f t="shared" si="13"/>
        <v>0.8270909090909091</v>
      </c>
      <c r="BP39" s="12">
        <f t="shared" si="13"/>
        <v>0.82599999999999996</v>
      </c>
      <c r="BQ39" s="12">
        <f t="shared" si="13"/>
        <v>0.82490909090909093</v>
      </c>
      <c r="BR39" s="12">
        <f t="shared" si="13"/>
        <v>0.82381818181818178</v>
      </c>
      <c r="BS39" s="12">
        <f t="shared" si="13"/>
        <v>0.82272727272727275</v>
      </c>
      <c r="BT39" s="12">
        <f t="shared" si="19"/>
        <v>0.82163636363636361</v>
      </c>
      <c r="BU39" s="12">
        <f t="shared" si="19"/>
        <v>0.82054545454545458</v>
      </c>
      <c r="BV39" s="12">
        <f t="shared" si="19"/>
        <v>0.81945454545454544</v>
      </c>
      <c r="BW39" s="12">
        <f t="shared" si="19"/>
        <v>0.8183636363636364</v>
      </c>
      <c r="BX39" s="12">
        <f t="shared" si="19"/>
        <v>0.81727272727272726</v>
      </c>
      <c r="BY39" s="12">
        <f t="shared" si="19"/>
        <v>0.81618181818181812</v>
      </c>
      <c r="BZ39" s="12">
        <f t="shared" si="19"/>
        <v>0.81509090909090909</v>
      </c>
      <c r="CA39" s="12">
        <f t="shared" si="19"/>
        <v>0.81399999999999995</v>
      </c>
      <c r="CB39" s="12">
        <f t="shared" si="19"/>
        <v>0.81290909090909091</v>
      </c>
      <c r="CC39" s="12">
        <f t="shared" si="19"/>
        <v>0.81181818181818177</v>
      </c>
      <c r="CD39" s="12">
        <f t="shared" si="19"/>
        <v>0.81072727272727274</v>
      </c>
      <c r="CE39" s="12">
        <f t="shared" si="19"/>
        <v>0.8096363636363636</v>
      </c>
      <c r="CF39" s="12">
        <f t="shared" si="19"/>
        <v>0.80854545454545457</v>
      </c>
      <c r="CG39" s="12">
        <f t="shared" si="19"/>
        <v>0.80745454545454542</v>
      </c>
      <c r="CH39" s="12">
        <f t="shared" si="19"/>
        <v>0.80636363636363639</v>
      </c>
    </row>
    <row r="40" spans="1:86" x14ac:dyDescent="0.25">
      <c r="A40">
        <v>18</v>
      </c>
      <c r="B40">
        <f t="shared" si="2"/>
        <v>0.46710191744209378</v>
      </c>
      <c r="K40">
        <v>0.28999999999999998</v>
      </c>
      <c r="L40" s="12">
        <f t="shared" si="3"/>
        <v>0.46239366999999998</v>
      </c>
      <c r="P40">
        <v>140</v>
      </c>
      <c r="Q40">
        <f t="shared" si="16"/>
        <v>1.25</v>
      </c>
      <c r="R40">
        <f t="shared" si="16"/>
        <v>1.25</v>
      </c>
      <c r="S40">
        <f t="shared" si="16"/>
        <v>1.25</v>
      </c>
      <c r="T40">
        <f t="shared" si="16"/>
        <v>1.25</v>
      </c>
      <c r="U40">
        <f t="shared" si="16"/>
        <v>1.25</v>
      </c>
      <c r="V40">
        <f t="shared" si="16"/>
        <v>1.25</v>
      </c>
      <c r="W40">
        <f t="shared" si="16"/>
        <v>1.1666666666666667</v>
      </c>
      <c r="X40">
        <f t="shared" si="16"/>
        <v>1</v>
      </c>
      <c r="Y40">
        <f t="shared" si="16"/>
        <v>0.875</v>
      </c>
      <c r="Z40">
        <f t="shared" si="16"/>
        <v>0.77777777777777779</v>
      </c>
      <c r="AA40">
        <f t="shared" si="17"/>
        <v>0.7</v>
      </c>
      <c r="AB40">
        <f t="shared" si="17"/>
        <v>0.63636363636363635</v>
      </c>
      <c r="AC40">
        <f t="shared" si="17"/>
        <v>0.58333333333333337</v>
      </c>
      <c r="AD40">
        <f t="shared" si="17"/>
        <v>0.53846153846153844</v>
      </c>
      <c r="AE40">
        <f t="shared" si="17"/>
        <v>0.5</v>
      </c>
      <c r="AF40">
        <f t="shared" si="17"/>
        <v>0.46666666666666667</v>
      </c>
      <c r="AG40">
        <f t="shared" si="17"/>
        <v>0.4375</v>
      </c>
      <c r="AH40">
        <f t="shared" si="17"/>
        <v>0.41176470588235292</v>
      </c>
      <c r="AI40">
        <f t="shared" si="17"/>
        <v>0.3888888888888889</v>
      </c>
      <c r="AJ40">
        <f t="shared" si="17"/>
        <v>0.36842105263157893</v>
      </c>
      <c r="AK40">
        <f t="shared" si="18"/>
        <v>0.35</v>
      </c>
      <c r="AL40">
        <f t="shared" si="18"/>
        <v>0.33333333333333331</v>
      </c>
      <c r="AM40">
        <f t="shared" si="18"/>
        <v>0.31818181818181818</v>
      </c>
      <c r="AN40">
        <f t="shared" si="18"/>
        <v>0.30434782608695654</v>
      </c>
      <c r="AO40">
        <f t="shared" si="18"/>
        <v>0.29166666666666669</v>
      </c>
      <c r="AP40">
        <f t="shared" si="18"/>
        <v>0.28000000000000003</v>
      </c>
      <c r="AT40" s="7">
        <v>0.17</v>
      </c>
      <c r="AU40" s="12">
        <f t="shared" si="14"/>
        <v>0.8489411764705882</v>
      </c>
      <c r="AV40" s="12">
        <f t="shared" si="14"/>
        <v>0.84788235294117642</v>
      </c>
      <c r="AW40" s="12">
        <f t="shared" si="14"/>
        <v>0.84682352941176464</v>
      </c>
      <c r="AX40" s="12">
        <f t="shared" si="14"/>
        <v>0.84576470588235297</v>
      </c>
      <c r="AY40" s="12">
        <f t="shared" si="14"/>
        <v>0.8447058823529412</v>
      </c>
      <c r="AZ40" s="12">
        <f t="shared" si="14"/>
        <v>0.84364705882352942</v>
      </c>
      <c r="BA40" s="12">
        <f t="shared" si="14"/>
        <v>0.84258823529411764</v>
      </c>
      <c r="BB40" s="12">
        <f t="shared" si="14"/>
        <v>0.84152941176470586</v>
      </c>
      <c r="BC40" s="12">
        <f t="shared" si="14"/>
        <v>0.84047058823529408</v>
      </c>
      <c r="BD40" s="12">
        <f t="shared" si="14"/>
        <v>0.8394117647058823</v>
      </c>
      <c r="BE40" s="12">
        <f t="shared" si="14"/>
        <v>0.83835294117647052</v>
      </c>
      <c r="BF40" s="12">
        <f t="shared" si="14"/>
        <v>0.83729411764705886</v>
      </c>
      <c r="BG40" s="12">
        <f t="shared" si="14"/>
        <v>0.83623529411764708</v>
      </c>
      <c r="BH40" s="12">
        <f t="shared" si="14"/>
        <v>0.8351764705882353</v>
      </c>
      <c r="BI40" s="12">
        <f t="shared" si="14"/>
        <v>0.83411764705882352</v>
      </c>
      <c r="BJ40" s="12">
        <f t="shared" si="14"/>
        <v>0.83305882352941174</v>
      </c>
      <c r="BK40" s="12">
        <f t="shared" si="13"/>
        <v>0.83199999999999996</v>
      </c>
      <c r="BL40" s="12">
        <f t="shared" si="13"/>
        <v>0.83094117647058818</v>
      </c>
      <c r="BM40" s="12">
        <f t="shared" si="13"/>
        <v>0.8298823529411764</v>
      </c>
      <c r="BN40" s="12">
        <f t="shared" si="13"/>
        <v>0.82882352941176474</v>
      </c>
      <c r="BO40" s="12">
        <f t="shared" si="13"/>
        <v>0.82776470588235296</v>
      </c>
      <c r="BP40" s="12">
        <f t="shared" si="13"/>
        <v>0.82670588235294118</v>
      </c>
      <c r="BQ40" s="12">
        <f t="shared" si="13"/>
        <v>0.8256470588235294</v>
      </c>
      <c r="BR40" s="12">
        <f t="shared" si="13"/>
        <v>0.82458823529411762</v>
      </c>
      <c r="BS40" s="12">
        <f t="shared" si="13"/>
        <v>0.82352941176470584</v>
      </c>
      <c r="BT40" s="12">
        <f t="shared" si="19"/>
        <v>0.82247058823529406</v>
      </c>
      <c r="BU40" s="12">
        <f t="shared" si="19"/>
        <v>0.82141176470588229</v>
      </c>
      <c r="BV40" s="12">
        <f t="shared" si="19"/>
        <v>0.82035294117647062</v>
      </c>
      <c r="BW40" s="12">
        <f t="shared" si="19"/>
        <v>0.81929411764705884</v>
      </c>
      <c r="BX40" s="12">
        <f t="shared" si="19"/>
        <v>0.81823529411764706</v>
      </c>
      <c r="BY40" s="12">
        <f t="shared" si="19"/>
        <v>0.81717647058823528</v>
      </c>
      <c r="BZ40" s="12">
        <f t="shared" si="19"/>
        <v>0.8161176470588235</v>
      </c>
      <c r="CA40" s="12">
        <f t="shared" si="19"/>
        <v>0.81505882352941172</v>
      </c>
      <c r="CB40" s="12">
        <f t="shared" si="19"/>
        <v>0.81399999999999995</v>
      </c>
      <c r="CC40" s="12">
        <f t="shared" si="19"/>
        <v>0.81294117647058828</v>
      </c>
      <c r="CD40" s="12">
        <f t="shared" si="19"/>
        <v>0.8118823529411765</v>
      </c>
      <c r="CE40" s="12">
        <f t="shared" si="19"/>
        <v>0.81082352941176472</v>
      </c>
      <c r="CF40" s="12">
        <f t="shared" si="19"/>
        <v>0.80976470588235294</v>
      </c>
      <c r="CG40" s="12">
        <f t="shared" si="19"/>
        <v>0.80870588235294116</v>
      </c>
      <c r="CH40" s="12">
        <f t="shared" si="19"/>
        <v>0.80764705882352938</v>
      </c>
    </row>
    <row r="41" spans="1:86" x14ac:dyDescent="0.25">
      <c r="A41">
        <v>19</v>
      </c>
      <c r="B41">
        <f t="shared" si="2"/>
        <v>0.51125973183705309</v>
      </c>
      <c r="K41">
        <v>0.3</v>
      </c>
      <c r="L41" s="12">
        <f t="shared" si="3"/>
        <v>0.47027300000000005</v>
      </c>
      <c r="P41">
        <v>145</v>
      </c>
      <c r="Q41">
        <f t="shared" si="16"/>
        <v>1.25</v>
      </c>
      <c r="R41">
        <f t="shared" si="16"/>
        <v>1.25</v>
      </c>
      <c r="S41">
        <f t="shared" si="16"/>
        <v>1.25</v>
      </c>
      <c r="T41">
        <f t="shared" si="16"/>
        <v>1.25</v>
      </c>
      <c r="U41">
        <f t="shared" si="16"/>
        <v>1.25</v>
      </c>
      <c r="V41">
        <f t="shared" si="16"/>
        <v>1.25</v>
      </c>
      <c r="W41">
        <f t="shared" si="16"/>
        <v>1.2083333333333333</v>
      </c>
      <c r="X41">
        <f t="shared" si="16"/>
        <v>1.0357142857142858</v>
      </c>
      <c r="Y41">
        <f t="shared" si="16"/>
        <v>0.90625</v>
      </c>
      <c r="Z41">
        <f t="shared" si="16"/>
        <v>0.80555555555555558</v>
      </c>
      <c r="AA41">
        <f t="shared" si="17"/>
        <v>0.72499999999999998</v>
      </c>
      <c r="AB41">
        <f t="shared" si="17"/>
        <v>0.65909090909090906</v>
      </c>
      <c r="AC41">
        <f t="shared" si="17"/>
        <v>0.60416666666666663</v>
      </c>
      <c r="AD41">
        <f t="shared" si="17"/>
        <v>0.55769230769230771</v>
      </c>
      <c r="AE41">
        <f t="shared" si="17"/>
        <v>0.5178571428571429</v>
      </c>
      <c r="AF41">
        <f t="shared" si="17"/>
        <v>0.48333333333333334</v>
      </c>
      <c r="AG41">
        <f t="shared" si="17"/>
        <v>0.453125</v>
      </c>
      <c r="AH41">
        <f t="shared" si="17"/>
        <v>0.4264705882352941</v>
      </c>
      <c r="AI41">
        <f t="shared" si="17"/>
        <v>0.40277777777777779</v>
      </c>
      <c r="AJ41">
        <f t="shared" si="17"/>
        <v>0.38157894736842107</v>
      </c>
      <c r="AK41">
        <f t="shared" si="18"/>
        <v>0.36249999999999999</v>
      </c>
      <c r="AL41">
        <f t="shared" si="18"/>
        <v>0.34523809523809523</v>
      </c>
      <c r="AM41">
        <f t="shared" si="18"/>
        <v>0.32954545454545453</v>
      </c>
      <c r="AN41">
        <f t="shared" si="18"/>
        <v>0.31521739130434784</v>
      </c>
      <c r="AO41">
        <f t="shared" si="18"/>
        <v>0.30208333333333331</v>
      </c>
      <c r="AP41">
        <f t="shared" si="18"/>
        <v>0.28999999999999998</v>
      </c>
      <c r="AT41" s="7">
        <v>0.17499999999999999</v>
      </c>
      <c r="AU41" s="12">
        <f t="shared" si="14"/>
        <v>0.8489714285714286</v>
      </c>
      <c r="AV41" s="12">
        <f t="shared" si="14"/>
        <v>0.84794285714285711</v>
      </c>
      <c r="AW41" s="12">
        <f t="shared" si="14"/>
        <v>0.84691428571428573</v>
      </c>
      <c r="AX41" s="12">
        <f t="shared" si="14"/>
        <v>0.84588571428571424</v>
      </c>
      <c r="AY41" s="12">
        <f t="shared" si="14"/>
        <v>0.84485714285714286</v>
      </c>
      <c r="AZ41" s="12">
        <f t="shared" si="14"/>
        <v>0.84382857142857137</v>
      </c>
      <c r="BA41" s="12">
        <f t="shared" si="14"/>
        <v>0.84279999999999999</v>
      </c>
      <c r="BB41" s="12">
        <f t="shared" si="14"/>
        <v>0.8417714285714285</v>
      </c>
      <c r="BC41" s="12">
        <f t="shared" si="14"/>
        <v>0.84074285714285713</v>
      </c>
      <c r="BD41" s="12">
        <f t="shared" si="14"/>
        <v>0.83971428571428564</v>
      </c>
      <c r="BE41" s="12">
        <f t="shared" si="14"/>
        <v>0.83868571428571426</v>
      </c>
      <c r="BF41" s="12">
        <f t="shared" si="14"/>
        <v>0.83765714285714288</v>
      </c>
      <c r="BG41" s="12">
        <f t="shared" si="14"/>
        <v>0.83662857142857139</v>
      </c>
      <c r="BH41" s="12">
        <f t="shared" si="14"/>
        <v>0.83560000000000001</v>
      </c>
      <c r="BI41" s="12">
        <f t="shared" si="14"/>
        <v>0.83457142857142852</v>
      </c>
      <c r="BJ41" s="12">
        <f t="shared" si="14"/>
        <v>0.83354285714285714</v>
      </c>
      <c r="BK41" s="12">
        <f t="shared" si="13"/>
        <v>0.83251428571428565</v>
      </c>
      <c r="BL41" s="12">
        <f t="shared" si="13"/>
        <v>0.83148571428571427</v>
      </c>
      <c r="BM41" s="12">
        <f t="shared" si="13"/>
        <v>0.83045714285714278</v>
      </c>
      <c r="BN41" s="12">
        <f t="shared" si="13"/>
        <v>0.8294285714285714</v>
      </c>
      <c r="BO41" s="12">
        <f t="shared" si="13"/>
        <v>0.82840000000000003</v>
      </c>
      <c r="BP41" s="12">
        <f t="shared" si="13"/>
        <v>0.82737142857142854</v>
      </c>
      <c r="BQ41" s="12">
        <f t="shared" si="13"/>
        <v>0.82634285714285716</v>
      </c>
      <c r="BR41" s="12">
        <f t="shared" si="13"/>
        <v>0.82531428571428567</v>
      </c>
      <c r="BS41" s="12">
        <f t="shared" si="13"/>
        <v>0.82428571428571429</v>
      </c>
      <c r="BT41" s="12">
        <f t="shared" si="19"/>
        <v>0.8232571428571428</v>
      </c>
      <c r="BU41" s="12">
        <f t="shared" si="19"/>
        <v>0.82222857142857142</v>
      </c>
      <c r="BV41" s="12">
        <f t="shared" si="19"/>
        <v>0.82119999999999993</v>
      </c>
      <c r="BW41" s="12">
        <f t="shared" si="19"/>
        <v>0.82017142857142855</v>
      </c>
      <c r="BX41" s="12">
        <f t="shared" si="19"/>
        <v>0.81914285714285717</v>
      </c>
      <c r="BY41" s="12">
        <f t="shared" si="19"/>
        <v>0.81811428571428568</v>
      </c>
      <c r="BZ41" s="12">
        <f t="shared" si="19"/>
        <v>0.8170857142857143</v>
      </c>
      <c r="CA41" s="12">
        <f t="shared" si="19"/>
        <v>0.81605714285714281</v>
      </c>
      <c r="CB41" s="12">
        <f t="shared" si="19"/>
        <v>0.81502857142857144</v>
      </c>
      <c r="CC41" s="12">
        <f t="shared" si="19"/>
        <v>0.81399999999999995</v>
      </c>
      <c r="CD41" s="12">
        <f t="shared" si="19"/>
        <v>0.81297142857142857</v>
      </c>
      <c r="CE41" s="12">
        <f t="shared" si="19"/>
        <v>0.81194285714285708</v>
      </c>
      <c r="CF41" s="12">
        <f t="shared" si="19"/>
        <v>0.8109142857142857</v>
      </c>
      <c r="CG41" s="12">
        <f t="shared" si="19"/>
        <v>0.80988571428571432</v>
      </c>
      <c r="CH41" s="12">
        <f t="shared" si="19"/>
        <v>0.80885714285714283</v>
      </c>
    </row>
    <row r="42" spans="1:86" x14ac:dyDescent="0.25">
      <c r="A42">
        <v>20</v>
      </c>
      <c r="B42">
        <f t="shared" si="2"/>
        <v>0.5561087360936835</v>
      </c>
      <c r="K42">
        <v>0.31</v>
      </c>
      <c r="L42" s="12">
        <f t="shared" si="3"/>
        <v>0.47810406999999999</v>
      </c>
      <c r="P42">
        <v>150</v>
      </c>
      <c r="Q42">
        <f t="shared" ref="Q42:Z51" si="20">MIN(1.25,$P42/Q$11)</f>
        <v>1.25</v>
      </c>
      <c r="R42">
        <f t="shared" si="20"/>
        <v>1.25</v>
      </c>
      <c r="S42">
        <f t="shared" si="20"/>
        <v>1.25</v>
      </c>
      <c r="T42">
        <f t="shared" si="20"/>
        <v>1.25</v>
      </c>
      <c r="U42">
        <f t="shared" si="20"/>
        <v>1.25</v>
      </c>
      <c r="V42">
        <f t="shared" si="20"/>
        <v>1.25</v>
      </c>
      <c r="W42">
        <f t="shared" si="20"/>
        <v>1.25</v>
      </c>
      <c r="X42">
        <f t="shared" si="20"/>
        <v>1.0714285714285714</v>
      </c>
      <c r="Y42">
        <f t="shared" si="20"/>
        <v>0.9375</v>
      </c>
      <c r="Z42">
        <f t="shared" si="20"/>
        <v>0.83333333333333337</v>
      </c>
      <c r="AA42">
        <f t="shared" ref="AA42:AJ51" si="21">MIN(1.25,$P42/AA$11)</f>
        <v>0.75</v>
      </c>
      <c r="AB42">
        <f t="shared" si="21"/>
        <v>0.68181818181818177</v>
      </c>
      <c r="AC42">
        <f t="shared" si="21"/>
        <v>0.625</v>
      </c>
      <c r="AD42">
        <f t="shared" si="21"/>
        <v>0.57692307692307687</v>
      </c>
      <c r="AE42">
        <f t="shared" si="21"/>
        <v>0.5357142857142857</v>
      </c>
      <c r="AF42">
        <f t="shared" si="21"/>
        <v>0.5</v>
      </c>
      <c r="AG42">
        <f t="shared" si="21"/>
        <v>0.46875</v>
      </c>
      <c r="AH42">
        <f t="shared" si="21"/>
        <v>0.44117647058823528</v>
      </c>
      <c r="AI42">
        <f t="shared" si="21"/>
        <v>0.41666666666666669</v>
      </c>
      <c r="AJ42">
        <f t="shared" si="21"/>
        <v>0.39473684210526316</v>
      </c>
      <c r="AK42">
        <f t="shared" ref="AK42:AP51" si="22">MIN(1.25,$P42/AK$11)</f>
        <v>0.375</v>
      </c>
      <c r="AL42">
        <f t="shared" si="22"/>
        <v>0.35714285714285715</v>
      </c>
      <c r="AM42">
        <f t="shared" si="22"/>
        <v>0.34090909090909088</v>
      </c>
      <c r="AN42">
        <f t="shared" si="22"/>
        <v>0.32608695652173914</v>
      </c>
      <c r="AO42">
        <f t="shared" si="22"/>
        <v>0.3125</v>
      </c>
      <c r="AP42">
        <f t="shared" si="22"/>
        <v>0.3</v>
      </c>
      <c r="AT42" s="7">
        <v>0.18</v>
      </c>
      <c r="AU42" s="12">
        <f t="shared" si="14"/>
        <v>0.84899999999999998</v>
      </c>
      <c r="AV42" s="12">
        <f t="shared" si="14"/>
        <v>0.84799999999999998</v>
      </c>
      <c r="AW42" s="12">
        <f t="shared" si="14"/>
        <v>0.84699999999999998</v>
      </c>
      <c r="AX42" s="12">
        <f t="shared" si="14"/>
        <v>0.84599999999999997</v>
      </c>
      <c r="AY42" s="12">
        <f t="shared" si="14"/>
        <v>0.84499999999999997</v>
      </c>
      <c r="AZ42" s="12">
        <f t="shared" si="14"/>
        <v>0.84399999999999997</v>
      </c>
      <c r="BA42" s="12">
        <f t="shared" si="14"/>
        <v>0.84299999999999997</v>
      </c>
      <c r="BB42" s="12">
        <f t="shared" si="14"/>
        <v>0.84199999999999997</v>
      </c>
      <c r="BC42" s="12">
        <f t="shared" si="14"/>
        <v>0.84099999999999997</v>
      </c>
      <c r="BD42" s="12">
        <f t="shared" si="14"/>
        <v>0.84</v>
      </c>
      <c r="BE42" s="12">
        <f t="shared" si="14"/>
        <v>0.83899999999999997</v>
      </c>
      <c r="BF42" s="12">
        <f t="shared" si="14"/>
        <v>0.83799999999999997</v>
      </c>
      <c r="BG42" s="12">
        <f t="shared" si="14"/>
        <v>0.83699999999999997</v>
      </c>
      <c r="BH42" s="12">
        <f t="shared" si="14"/>
        <v>0.83599999999999997</v>
      </c>
      <c r="BI42" s="12">
        <f t="shared" si="14"/>
        <v>0.83499999999999996</v>
      </c>
      <c r="BJ42" s="12">
        <f t="shared" si="14"/>
        <v>0.83399999999999996</v>
      </c>
      <c r="BK42" s="12">
        <f t="shared" si="13"/>
        <v>0.83299999999999996</v>
      </c>
      <c r="BL42" s="12">
        <f t="shared" si="13"/>
        <v>0.83199999999999996</v>
      </c>
      <c r="BM42" s="12">
        <f t="shared" si="13"/>
        <v>0.83099999999999996</v>
      </c>
      <c r="BN42" s="12">
        <f t="shared" si="13"/>
        <v>0.83</v>
      </c>
      <c r="BO42" s="12">
        <f t="shared" si="13"/>
        <v>0.82899999999999996</v>
      </c>
      <c r="BP42" s="12">
        <f t="shared" si="13"/>
        <v>0.82799999999999996</v>
      </c>
      <c r="BQ42" s="12">
        <f t="shared" si="13"/>
        <v>0.82699999999999996</v>
      </c>
      <c r="BR42" s="12">
        <f t="shared" si="13"/>
        <v>0.82599999999999996</v>
      </c>
      <c r="BS42" s="12">
        <f t="shared" si="13"/>
        <v>0.82499999999999996</v>
      </c>
      <c r="BT42" s="12">
        <f t="shared" si="19"/>
        <v>0.82399999999999995</v>
      </c>
      <c r="BU42" s="12">
        <f t="shared" si="19"/>
        <v>0.82299999999999995</v>
      </c>
      <c r="BV42" s="12">
        <f t="shared" si="19"/>
        <v>0.82199999999999995</v>
      </c>
      <c r="BW42" s="12">
        <f t="shared" si="19"/>
        <v>0.82099999999999995</v>
      </c>
      <c r="BX42" s="12">
        <f t="shared" si="19"/>
        <v>0.82</v>
      </c>
      <c r="BY42" s="12">
        <f t="shared" si="19"/>
        <v>0.81899999999999995</v>
      </c>
      <c r="BZ42" s="12">
        <f t="shared" si="19"/>
        <v>0.81799999999999995</v>
      </c>
      <c r="CA42" s="12">
        <f t="shared" si="19"/>
        <v>0.81699999999999995</v>
      </c>
      <c r="CB42" s="12">
        <f t="shared" si="19"/>
        <v>0.81599999999999995</v>
      </c>
      <c r="CC42" s="12">
        <f t="shared" si="19"/>
        <v>0.81499999999999995</v>
      </c>
      <c r="CD42" s="12">
        <f t="shared" si="19"/>
        <v>0.81399999999999995</v>
      </c>
      <c r="CE42" s="12">
        <f t="shared" si="19"/>
        <v>0.81299999999999994</v>
      </c>
      <c r="CF42" s="12">
        <f t="shared" si="19"/>
        <v>0.81199999999999994</v>
      </c>
      <c r="CG42" s="12">
        <f t="shared" si="19"/>
        <v>0.81099999999999994</v>
      </c>
      <c r="CH42" s="12">
        <f t="shared" si="19"/>
        <v>0.80999999999999994</v>
      </c>
    </row>
    <row r="43" spans="1:86" x14ac:dyDescent="0.25">
      <c r="A43">
        <v>21</v>
      </c>
      <c r="B43">
        <f t="shared" si="2"/>
        <v>0.60119947277720176</v>
      </c>
      <c r="K43">
        <v>0.32</v>
      </c>
      <c r="L43" s="12">
        <f t="shared" si="3"/>
        <v>0.48588688000000002</v>
      </c>
      <c r="P43">
        <v>155</v>
      </c>
      <c r="Q43">
        <f t="shared" si="20"/>
        <v>1.25</v>
      </c>
      <c r="R43">
        <f t="shared" si="20"/>
        <v>1.25</v>
      </c>
      <c r="S43">
        <f t="shared" si="20"/>
        <v>1.25</v>
      </c>
      <c r="T43">
        <f t="shared" si="20"/>
        <v>1.25</v>
      </c>
      <c r="U43">
        <f t="shared" si="20"/>
        <v>1.25</v>
      </c>
      <c r="V43">
        <f t="shared" si="20"/>
        <v>1.25</v>
      </c>
      <c r="W43">
        <f t="shared" si="20"/>
        <v>1.25</v>
      </c>
      <c r="X43">
        <f t="shared" si="20"/>
        <v>1.1071428571428572</v>
      </c>
      <c r="Y43">
        <f t="shared" si="20"/>
        <v>0.96875</v>
      </c>
      <c r="Z43">
        <f t="shared" si="20"/>
        <v>0.86111111111111116</v>
      </c>
      <c r="AA43">
        <f t="shared" si="21"/>
        <v>0.77500000000000002</v>
      </c>
      <c r="AB43">
        <f t="shared" si="21"/>
        <v>0.70454545454545459</v>
      </c>
      <c r="AC43">
        <f t="shared" si="21"/>
        <v>0.64583333333333337</v>
      </c>
      <c r="AD43">
        <f t="shared" si="21"/>
        <v>0.59615384615384615</v>
      </c>
      <c r="AE43">
        <f t="shared" si="21"/>
        <v>0.5535714285714286</v>
      </c>
      <c r="AF43">
        <f t="shared" si="21"/>
        <v>0.51666666666666672</v>
      </c>
      <c r="AG43">
        <f t="shared" si="21"/>
        <v>0.484375</v>
      </c>
      <c r="AH43">
        <f t="shared" si="21"/>
        <v>0.45588235294117646</v>
      </c>
      <c r="AI43">
        <f t="shared" si="21"/>
        <v>0.43055555555555558</v>
      </c>
      <c r="AJ43">
        <f t="shared" si="21"/>
        <v>0.40789473684210525</v>
      </c>
      <c r="AK43">
        <f t="shared" si="22"/>
        <v>0.38750000000000001</v>
      </c>
      <c r="AL43">
        <f t="shared" si="22"/>
        <v>0.36904761904761907</v>
      </c>
      <c r="AM43">
        <f t="shared" si="22"/>
        <v>0.35227272727272729</v>
      </c>
      <c r="AN43">
        <f t="shared" si="22"/>
        <v>0.33695652173913043</v>
      </c>
      <c r="AO43">
        <f t="shared" si="22"/>
        <v>0.32291666666666669</v>
      </c>
      <c r="AP43">
        <f t="shared" si="22"/>
        <v>0.31</v>
      </c>
      <c r="AT43" s="7">
        <v>0.185</v>
      </c>
      <c r="AU43" s="12">
        <f t="shared" si="14"/>
        <v>0.84902702702702704</v>
      </c>
      <c r="AV43" s="12">
        <f t="shared" si="14"/>
        <v>0.84805405405405399</v>
      </c>
      <c r="AW43" s="12">
        <f t="shared" si="14"/>
        <v>0.84708108108108104</v>
      </c>
      <c r="AX43" s="12">
        <f t="shared" si="14"/>
        <v>0.8461081081081081</v>
      </c>
      <c r="AY43" s="12">
        <f t="shared" si="14"/>
        <v>0.84513513513513516</v>
      </c>
      <c r="AZ43" s="12">
        <f t="shared" si="14"/>
        <v>0.84416216216216211</v>
      </c>
      <c r="BA43" s="12">
        <f t="shared" si="14"/>
        <v>0.84318918918918917</v>
      </c>
      <c r="BB43" s="12">
        <f t="shared" si="14"/>
        <v>0.84221621621621623</v>
      </c>
      <c r="BC43" s="12">
        <f t="shared" si="14"/>
        <v>0.84124324324324318</v>
      </c>
      <c r="BD43" s="12">
        <f t="shared" si="14"/>
        <v>0.84027027027027024</v>
      </c>
      <c r="BE43" s="12">
        <f t="shared" si="14"/>
        <v>0.8392972972972973</v>
      </c>
      <c r="BF43" s="12">
        <f t="shared" si="14"/>
        <v>0.83832432432432435</v>
      </c>
      <c r="BG43" s="12">
        <f t="shared" si="14"/>
        <v>0.8373513513513513</v>
      </c>
      <c r="BH43" s="12">
        <f t="shared" si="14"/>
        <v>0.83637837837837836</v>
      </c>
      <c r="BI43" s="12">
        <f t="shared" si="14"/>
        <v>0.83540540540540542</v>
      </c>
      <c r="BJ43" s="12">
        <f t="shared" si="14"/>
        <v>0.83443243243243237</v>
      </c>
      <c r="BK43" s="12">
        <f t="shared" si="13"/>
        <v>0.83345945945945943</v>
      </c>
      <c r="BL43" s="12">
        <f t="shared" si="13"/>
        <v>0.83248648648648649</v>
      </c>
      <c r="BM43" s="12">
        <f t="shared" si="13"/>
        <v>0.83151351351351344</v>
      </c>
      <c r="BN43" s="12">
        <f t="shared" si="13"/>
        <v>0.8305405405405405</v>
      </c>
      <c r="BO43" s="12">
        <f t="shared" si="13"/>
        <v>0.82956756756756755</v>
      </c>
      <c r="BP43" s="12">
        <f t="shared" si="13"/>
        <v>0.82859459459459461</v>
      </c>
      <c r="BQ43" s="12">
        <f t="shared" si="13"/>
        <v>0.82762162162162156</v>
      </c>
      <c r="BR43" s="12">
        <f t="shared" si="13"/>
        <v>0.82664864864864862</v>
      </c>
      <c r="BS43" s="12">
        <f t="shared" si="13"/>
        <v>0.82567567567567568</v>
      </c>
      <c r="BT43" s="12">
        <f t="shared" si="19"/>
        <v>0.82470270270270263</v>
      </c>
      <c r="BU43" s="12">
        <f t="shared" si="19"/>
        <v>0.82372972972972969</v>
      </c>
      <c r="BV43" s="12">
        <f t="shared" si="19"/>
        <v>0.82275675675675675</v>
      </c>
      <c r="BW43" s="12">
        <f t="shared" si="19"/>
        <v>0.82178378378378381</v>
      </c>
      <c r="BX43" s="12">
        <f t="shared" si="19"/>
        <v>0.82081081081081075</v>
      </c>
      <c r="BY43" s="12">
        <f t="shared" si="19"/>
        <v>0.81983783783783781</v>
      </c>
      <c r="BZ43" s="12">
        <f t="shared" si="19"/>
        <v>0.81886486486486487</v>
      </c>
      <c r="CA43" s="12">
        <f t="shared" si="19"/>
        <v>0.81789189189189182</v>
      </c>
      <c r="CB43" s="12">
        <f t="shared" si="19"/>
        <v>0.81691891891891888</v>
      </c>
      <c r="CC43" s="12">
        <f t="shared" si="19"/>
        <v>0.81594594594594594</v>
      </c>
      <c r="CD43" s="12">
        <f t="shared" si="19"/>
        <v>0.814972972972973</v>
      </c>
      <c r="CE43" s="12">
        <f t="shared" si="19"/>
        <v>0.81399999999999995</v>
      </c>
      <c r="CF43" s="12">
        <f t="shared" si="19"/>
        <v>0.813027027027027</v>
      </c>
      <c r="CG43" s="12">
        <f t="shared" si="19"/>
        <v>0.81205405405405406</v>
      </c>
      <c r="CH43" s="12">
        <f t="shared" si="19"/>
        <v>0.81108108108108101</v>
      </c>
    </row>
    <row r="44" spans="1:86" x14ac:dyDescent="0.25">
      <c r="A44">
        <v>22</v>
      </c>
      <c r="B44">
        <f t="shared" ref="B44:B75" si="23">IF(A44&gt;45,0,((45-A44)/(45-topt))^0.2*EXP(0.076*(1-((45-A44)/(45-topt))^2.63)))</f>
        <v>0.64605629070706794</v>
      </c>
      <c r="K44">
        <v>0.33</v>
      </c>
      <c r="L44" s="12">
        <f t="shared" si="3"/>
        <v>0.49362143000000003</v>
      </c>
      <c r="P44">
        <v>160</v>
      </c>
      <c r="Q44">
        <f t="shared" si="20"/>
        <v>1.25</v>
      </c>
      <c r="R44">
        <f t="shared" si="20"/>
        <v>1.25</v>
      </c>
      <c r="S44">
        <f t="shared" si="20"/>
        <v>1.25</v>
      </c>
      <c r="T44">
        <f t="shared" si="20"/>
        <v>1.25</v>
      </c>
      <c r="U44">
        <f t="shared" si="20"/>
        <v>1.25</v>
      </c>
      <c r="V44">
        <f t="shared" si="20"/>
        <v>1.25</v>
      </c>
      <c r="W44">
        <f t="shared" si="20"/>
        <v>1.25</v>
      </c>
      <c r="X44">
        <f t="shared" si="20"/>
        <v>1.1428571428571428</v>
      </c>
      <c r="Y44">
        <f t="shared" si="20"/>
        <v>1</v>
      </c>
      <c r="Z44">
        <f t="shared" si="20"/>
        <v>0.88888888888888884</v>
      </c>
      <c r="AA44">
        <f t="shared" si="21"/>
        <v>0.8</v>
      </c>
      <c r="AB44">
        <f t="shared" si="21"/>
        <v>0.72727272727272729</v>
      </c>
      <c r="AC44">
        <f t="shared" si="21"/>
        <v>0.66666666666666663</v>
      </c>
      <c r="AD44">
        <f t="shared" si="21"/>
        <v>0.61538461538461542</v>
      </c>
      <c r="AE44">
        <f t="shared" si="21"/>
        <v>0.5714285714285714</v>
      </c>
      <c r="AF44">
        <f t="shared" si="21"/>
        <v>0.53333333333333333</v>
      </c>
      <c r="AG44">
        <f t="shared" si="21"/>
        <v>0.5</v>
      </c>
      <c r="AH44">
        <f t="shared" si="21"/>
        <v>0.47058823529411764</v>
      </c>
      <c r="AI44">
        <f t="shared" si="21"/>
        <v>0.44444444444444442</v>
      </c>
      <c r="AJ44">
        <f t="shared" si="21"/>
        <v>0.42105263157894735</v>
      </c>
      <c r="AK44">
        <f t="shared" si="22"/>
        <v>0.4</v>
      </c>
      <c r="AL44">
        <f t="shared" si="22"/>
        <v>0.38095238095238093</v>
      </c>
      <c r="AM44">
        <f t="shared" si="22"/>
        <v>0.36363636363636365</v>
      </c>
      <c r="AN44">
        <f t="shared" si="22"/>
        <v>0.34782608695652173</v>
      </c>
      <c r="AO44">
        <f t="shared" si="22"/>
        <v>0.33333333333333331</v>
      </c>
      <c r="AP44">
        <f t="shared" si="22"/>
        <v>0.32</v>
      </c>
      <c r="AT44" s="7">
        <v>0.19</v>
      </c>
      <c r="AU44" s="12">
        <f t="shared" si="14"/>
        <v>0.84905263157894739</v>
      </c>
      <c r="AV44" s="12">
        <f t="shared" si="14"/>
        <v>0.8481052631578947</v>
      </c>
      <c r="AW44" s="12">
        <f t="shared" si="14"/>
        <v>0.84715789473684211</v>
      </c>
      <c r="AX44" s="12">
        <f t="shared" si="14"/>
        <v>0.84621052631578941</v>
      </c>
      <c r="AY44" s="12">
        <f t="shared" si="14"/>
        <v>0.84526315789473683</v>
      </c>
      <c r="AZ44" s="12">
        <f t="shared" si="14"/>
        <v>0.84431578947368424</v>
      </c>
      <c r="BA44" s="12">
        <f t="shared" si="14"/>
        <v>0.84336842105263155</v>
      </c>
      <c r="BB44" s="12">
        <f t="shared" si="14"/>
        <v>0.84242105263157896</v>
      </c>
      <c r="BC44" s="12">
        <f t="shared" si="14"/>
        <v>0.84147368421052626</v>
      </c>
      <c r="BD44" s="12">
        <f t="shared" si="14"/>
        <v>0.84052631578947368</v>
      </c>
      <c r="BE44" s="12">
        <f t="shared" si="14"/>
        <v>0.83957894736842098</v>
      </c>
      <c r="BF44" s="12">
        <f t="shared" si="14"/>
        <v>0.83863157894736839</v>
      </c>
      <c r="BG44" s="12">
        <f t="shared" si="14"/>
        <v>0.83768421052631581</v>
      </c>
      <c r="BH44" s="12">
        <f t="shared" si="14"/>
        <v>0.83673684210526311</v>
      </c>
      <c r="BI44" s="12">
        <f t="shared" si="14"/>
        <v>0.83578947368421053</v>
      </c>
      <c r="BJ44" s="12">
        <f t="shared" si="14"/>
        <v>0.83484210526315783</v>
      </c>
      <c r="BK44" s="12">
        <f t="shared" si="13"/>
        <v>0.83389473684210524</v>
      </c>
      <c r="BL44" s="12">
        <f t="shared" si="13"/>
        <v>0.83294736842105266</v>
      </c>
      <c r="BM44" s="12">
        <f t="shared" si="13"/>
        <v>0.83199999999999996</v>
      </c>
      <c r="BN44" s="12">
        <f t="shared" si="13"/>
        <v>0.83105263157894738</v>
      </c>
      <c r="BO44" s="12">
        <f t="shared" si="13"/>
        <v>0.83010526315789468</v>
      </c>
      <c r="BP44" s="12">
        <f t="shared" si="13"/>
        <v>0.82915789473684209</v>
      </c>
      <c r="BQ44" s="12">
        <f t="shared" si="13"/>
        <v>0.82821052631578951</v>
      </c>
      <c r="BR44" s="12">
        <f t="shared" si="13"/>
        <v>0.82726315789473681</v>
      </c>
      <c r="BS44" s="12">
        <f t="shared" si="13"/>
        <v>0.82631578947368423</v>
      </c>
      <c r="BT44" s="12">
        <f t="shared" si="19"/>
        <v>0.82536842105263153</v>
      </c>
      <c r="BU44" s="12">
        <f t="shared" si="19"/>
        <v>0.82442105263157894</v>
      </c>
      <c r="BV44" s="12">
        <f t="shared" si="19"/>
        <v>0.82347368421052625</v>
      </c>
      <c r="BW44" s="12">
        <f t="shared" si="19"/>
        <v>0.82252631578947366</v>
      </c>
      <c r="BX44" s="12">
        <f t="shared" si="19"/>
        <v>0.82157894736842108</v>
      </c>
      <c r="BY44" s="12">
        <f t="shared" si="19"/>
        <v>0.82063157894736838</v>
      </c>
      <c r="BZ44" s="12">
        <f t="shared" si="19"/>
        <v>0.81968421052631579</v>
      </c>
      <c r="CA44" s="12">
        <f t="shared" si="19"/>
        <v>0.8187368421052631</v>
      </c>
      <c r="CB44" s="12">
        <f t="shared" si="19"/>
        <v>0.81778947368421051</v>
      </c>
      <c r="CC44" s="12">
        <f t="shared" si="19"/>
        <v>0.81684210526315792</v>
      </c>
      <c r="CD44" s="12">
        <f t="shared" si="19"/>
        <v>0.81589473684210523</v>
      </c>
      <c r="CE44" s="12">
        <f t="shared" si="19"/>
        <v>0.81494736842105264</v>
      </c>
      <c r="CF44" s="12">
        <f t="shared" si="19"/>
        <v>0.81399999999999995</v>
      </c>
      <c r="CG44" s="12">
        <f t="shared" si="19"/>
        <v>0.81305263157894736</v>
      </c>
      <c r="CH44" s="12">
        <f t="shared" si="19"/>
        <v>0.81210526315789466</v>
      </c>
    </row>
    <row r="45" spans="1:86" x14ac:dyDescent="0.25">
      <c r="A45">
        <v>23</v>
      </c>
      <c r="B45">
        <f t="shared" si="23"/>
        <v>0.69018670551311623</v>
      </c>
      <c r="K45">
        <v>0.34</v>
      </c>
      <c r="L45" s="12">
        <f t="shared" si="3"/>
        <v>0.50130772000000001</v>
      </c>
      <c r="P45">
        <v>165</v>
      </c>
      <c r="Q45">
        <f t="shared" si="20"/>
        <v>1.25</v>
      </c>
      <c r="R45">
        <f t="shared" si="20"/>
        <v>1.25</v>
      </c>
      <c r="S45">
        <f t="shared" si="20"/>
        <v>1.25</v>
      </c>
      <c r="T45">
        <f t="shared" si="20"/>
        <v>1.25</v>
      </c>
      <c r="U45">
        <f t="shared" si="20"/>
        <v>1.25</v>
      </c>
      <c r="V45">
        <f t="shared" si="20"/>
        <v>1.25</v>
      </c>
      <c r="W45">
        <f t="shared" si="20"/>
        <v>1.25</v>
      </c>
      <c r="X45">
        <f t="shared" si="20"/>
        <v>1.1785714285714286</v>
      </c>
      <c r="Y45">
        <f t="shared" si="20"/>
        <v>1.03125</v>
      </c>
      <c r="Z45">
        <f t="shared" si="20"/>
        <v>0.91666666666666663</v>
      </c>
      <c r="AA45">
        <f t="shared" si="21"/>
        <v>0.82499999999999996</v>
      </c>
      <c r="AB45">
        <f t="shared" si="21"/>
        <v>0.75</v>
      </c>
      <c r="AC45">
        <f t="shared" si="21"/>
        <v>0.6875</v>
      </c>
      <c r="AD45">
        <f t="shared" si="21"/>
        <v>0.63461538461538458</v>
      </c>
      <c r="AE45">
        <f t="shared" si="21"/>
        <v>0.5892857142857143</v>
      </c>
      <c r="AF45">
        <f t="shared" si="21"/>
        <v>0.55000000000000004</v>
      </c>
      <c r="AG45">
        <f t="shared" si="21"/>
        <v>0.515625</v>
      </c>
      <c r="AH45">
        <f t="shared" si="21"/>
        <v>0.48529411764705882</v>
      </c>
      <c r="AI45">
        <f t="shared" si="21"/>
        <v>0.45833333333333331</v>
      </c>
      <c r="AJ45">
        <f t="shared" si="21"/>
        <v>0.43421052631578949</v>
      </c>
      <c r="AK45">
        <f t="shared" si="22"/>
        <v>0.41249999999999998</v>
      </c>
      <c r="AL45">
        <f t="shared" si="22"/>
        <v>0.39285714285714285</v>
      </c>
      <c r="AM45">
        <f t="shared" si="22"/>
        <v>0.375</v>
      </c>
      <c r="AN45">
        <f t="shared" si="22"/>
        <v>0.35869565217391303</v>
      </c>
      <c r="AO45">
        <f t="shared" si="22"/>
        <v>0.34375</v>
      </c>
      <c r="AP45">
        <f t="shared" si="22"/>
        <v>0.33</v>
      </c>
      <c r="AT45" s="7">
        <v>0.19500000000000001</v>
      </c>
      <c r="AU45" s="12">
        <f t="shared" si="14"/>
        <v>0.84907692307692306</v>
      </c>
      <c r="AV45" s="12">
        <f t="shared" si="14"/>
        <v>0.84815384615384615</v>
      </c>
      <c r="AW45" s="12">
        <f t="shared" si="14"/>
        <v>0.84723076923076923</v>
      </c>
      <c r="AX45" s="12">
        <f t="shared" si="14"/>
        <v>0.84630769230769232</v>
      </c>
      <c r="AY45" s="12">
        <f t="shared" si="14"/>
        <v>0.8453846153846154</v>
      </c>
      <c r="AZ45" s="12">
        <f t="shared" si="14"/>
        <v>0.84446153846153849</v>
      </c>
      <c r="BA45" s="12">
        <f t="shared" si="14"/>
        <v>0.84353846153846157</v>
      </c>
      <c r="BB45" s="12">
        <f t="shared" si="14"/>
        <v>0.84261538461538454</v>
      </c>
      <c r="BC45" s="12">
        <f t="shared" si="14"/>
        <v>0.84169230769230763</v>
      </c>
      <c r="BD45" s="12">
        <f t="shared" si="14"/>
        <v>0.84076923076923071</v>
      </c>
      <c r="BE45" s="12">
        <f t="shared" si="14"/>
        <v>0.8398461538461538</v>
      </c>
      <c r="BF45" s="12">
        <f t="shared" si="14"/>
        <v>0.83892307692307688</v>
      </c>
      <c r="BG45" s="12">
        <f t="shared" si="14"/>
        <v>0.83799999999999997</v>
      </c>
      <c r="BH45" s="12">
        <f t="shared" si="14"/>
        <v>0.83707692307692305</v>
      </c>
      <c r="BI45" s="12">
        <f t="shared" si="14"/>
        <v>0.83615384615384614</v>
      </c>
      <c r="BJ45" s="12">
        <f t="shared" ref="BJ45:BY45" si="24">MAX(0,0.85-0.018*BJ$6/$AT45)</f>
        <v>0.83523076923076922</v>
      </c>
      <c r="BK45" s="12">
        <f t="shared" si="24"/>
        <v>0.83430769230769231</v>
      </c>
      <c r="BL45" s="12">
        <f t="shared" si="24"/>
        <v>0.83338461538461539</v>
      </c>
      <c r="BM45" s="12">
        <f t="shared" si="24"/>
        <v>0.83246153846153847</v>
      </c>
      <c r="BN45" s="12">
        <f t="shared" si="24"/>
        <v>0.83153846153846156</v>
      </c>
      <c r="BO45" s="12">
        <f t="shared" si="24"/>
        <v>0.83061538461538464</v>
      </c>
      <c r="BP45" s="12">
        <f t="shared" si="24"/>
        <v>0.82969230769230762</v>
      </c>
      <c r="BQ45" s="12">
        <f t="shared" si="24"/>
        <v>0.8287692307692307</v>
      </c>
      <c r="BR45" s="12">
        <f t="shared" si="24"/>
        <v>0.82784615384615379</v>
      </c>
      <c r="BS45" s="12">
        <f t="shared" si="24"/>
        <v>0.82692307692307687</v>
      </c>
      <c r="BT45" s="12">
        <f t="shared" si="24"/>
        <v>0.82599999999999996</v>
      </c>
      <c r="BU45" s="12">
        <f t="shared" si="24"/>
        <v>0.82507692307692304</v>
      </c>
      <c r="BV45" s="12">
        <f t="shared" si="24"/>
        <v>0.82415384615384613</v>
      </c>
      <c r="BW45" s="12">
        <f t="shared" si="24"/>
        <v>0.82323076923076921</v>
      </c>
      <c r="BX45" s="12">
        <f t="shared" si="24"/>
        <v>0.8223076923076923</v>
      </c>
      <c r="BY45" s="12">
        <f t="shared" si="24"/>
        <v>0.82138461538461538</v>
      </c>
      <c r="BZ45" s="12">
        <f t="shared" si="19"/>
        <v>0.82046153846153846</v>
      </c>
      <c r="CA45" s="12">
        <f t="shared" si="19"/>
        <v>0.81953846153846155</v>
      </c>
      <c r="CB45" s="12">
        <f t="shared" si="19"/>
        <v>0.81861538461538463</v>
      </c>
      <c r="CC45" s="12">
        <f t="shared" si="19"/>
        <v>0.81769230769230772</v>
      </c>
      <c r="CD45" s="12">
        <f t="shared" si="19"/>
        <v>0.81676923076923069</v>
      </c>
      <c r="CE45" s="12">
        <f t="shared" si="19"/>
        <v>0.81584615384615389</v>
      </c>
      <c r="CF45" s="12">
        <f t="shared" si="19"/>
        <v>0.81492307692307686</v>
      </c>
      <c r="CG45" s="12">
        <f t="shared" si="19"/>
        <v>0.81399999999999995</v>
      </c>
      <c r="CH45" s="12">
        <f t="shared" si="19"/>
        <v>0.81307692307692303</v>
      </c>
    </row>
    <row r="46" spans="1:86" x14ac:dyDescent="0.25">
      <c r="A46">
        <v>24</v>
      </c>
      <c r="B46">
        <f t="shared" si="23"/>
        <v>0.73309123669074427</v>
      </c>
      <c r="K46">
        <v>0.35</v>
      </c>
      <c r="L46" s="12">
        <f t="shared" si="3"/>
        <v>0.50894574999999997</v>
      </c>
      <c r="P46">
        <v>170</v>
      </c>
      <c r="Q46">
        <f t="shared" si="20"/>
        <v>1.25</v>
      </c>
      <c r="R46">
        <f t="shared" si="20"/>
        <v>1.25</v>
      </c>
      <c r="S46">
        <f t="shared" si="20"/>
        <v>1.25</v>
      </c>
      <c r="T46">
        <f t="shared" si="20"/>
        <v>1.25</v>
      </c>
      <c r="U46">
        <f t="shared" si="20"/>
        <v>1.25</v>
      </c>
      <c r="V46">
        <f t="shared" si="20"/>
        <v>1.25</v>
      </c>
      <c r="W46">
        <f t="shared" si="20"/>
        <v>1.25</v>
      </c>
      <c r="X46">
        <f t="shared" si="20"/>
        <v>1.2142857142857142</v>
      </c>
      <c r="Y46">
        <f t="shared" si="20"/>
        <v>1.0625</v>
      </c>
      <c r="Z46">
        <f t="shared" si="20"/>
        <v>0.94444444444444442</v>
      </c>
      <c r="AA46">
        <f t="shared" si="21"/>
        <v>0.85</v>
      </c>
      <c r="AB46">
        <f t="shared" si="21"/>
        <v>0.77272727272727271</v>
      </c>
      <c r="AC46">
        <f t="shared" si="21"/>
        <v>0.70833333333333337</v>
      </c>
      <c r="AD46">
        <f t="shared" si="21"/>
        <v>0.65384615384615385</v>
      </c>
      <c r="AE46">
        <f t="shared" si="21"/>
        <v>0.6071428571428571</v>
      </c>
      <c r="AF46">
        <f t="shared" si="21"/>
        <v>0.56666666666666665</v>
      </c>
      <c r="AG46">
        <f t="shared" si="21"/>
        <v>0.53125</v>
      </c>
      <c r="AH46">
        <f t="shared" si="21"/>
        <v>0.5</v>
      </c>
      <c r="AI46">
        <f t="shared" si="21"/>
        <v>0.47222222222222221</v>
      </c>
      <c r="AJ46">
        <f t="shared" si="21"/>
        <v>0.44736842105263158</v>
      </c>
      <c r="AK46">
        <f t="shared" si="22"/>
        <v>0.42499999999999999</v>
      </c>
      <c r="AL46">
        <f t="shared" si="22"/>
        <v>0.40476190476190477</v>
      </c>
      <c r="AM46">
        <f t="shared" si="22"/>
        <v>0.38636363636363635</v>
      </c>
      <c r="AN46">
        <f t="shared" si="22"/>
        <v>0.36956521739130432</v>
      </c>
      <c r="AO46">
        <f t="shared" si="22"/>
        <v>0.35416666666666669</v>
      </c>
      <c r="AP46">
        <f t="shared" si="22"/>
        <v>0.34</v>
      </c>
      <c r="AT46" s="7">
        <v>0.2</v>
      </c>
      <c r="AU46" s="12">
        <f t="shared" ref="AU46:CH46" si="25">MAX(0,0.85-0.018*AU$6/$AT46)</f>
        <v>0.84909999999999997</v>
      </c>
      <c r="AV46" s="12">
        <f t="shared" si="25"/>
        <v>0.84819999999999995</v>
      </c>
      <c r="AW46" s="12">
        <f t="shared" si="25"/>
        <v>0.84729999999999994</v>
      </c>
      <c r="AX46" s="12">
        <f t="shared" si="25"/>
        <v>0.84639999999999993</v>
      </c>
      <c r="AY46" s="12">
        <f t="shared" si="25"/>
        <v>0.84550000000000003</v>
      </c>
      <c r="AZ46" s="12">
        <f t="shared" si="25"/>
        <v>0.84460000000000002</v>
      </c>
      <c r="BA46" s="12">
        <f t="shared" si="25"/>
        <v>0.84370000000000001</v>
      </c>
      <c r="BB46" s="12">
        <f t="shared" si="25"/>
        <v>0.84279999999999999</v>
      </c>
      <c r="BC46" s="12">
        <f t="shared" si="25"/>
        <v>0.84189999999999998</v>
      </c>
      <c r="BD46" s="12">
        <f t="shared" si="25"/>
        <v>0.84099999999999997</v>
      </c>
      <c r="BE46" s="12">
        <f t="shared" si="25"/>
        <v>0.84009999999999996</v>
      </c>
      <c r="BF46" s="12">
        <f t="shared" si="25"/>
        <v>0.83919999999999995</v>
      </c>
      <c r="BG46" s="12">
        <f t="shared" si="25"/>
        <v>0.83829999999999993</v>
      </c>
      <c r="BH46" s="12">
        <f t="shared" si="25"/>
        <v>0.83739999999999992</v>
      </c>
      <c r="BI46" s="12">
        <f t="shared" si="25"/>
        <v>0.83650000000000002</v>
      </c>
      <c r="BJ46" s="12">
        <f t="shared" si="25"/>
        <v>0.83560000000000001</v>
      </c>
      <c r="BK46" s="12">
        <f t="shared" si="25"/>
        <v>0.8347</v>
      </c>
      <c r="BL46" s="12">
        <f t="shared" si="25"/>
        <v>0.83379999999999999</v>
      </c>
      <c r="BM46" s="12">
        <f t="shared" si="25"/>
        <v>0.83289999999999997</v>
      </c>
      <c r="BN46" s="12">
        <f t="shared" si="25"/>
        <v>0.83199999999999996</v>
      </c>
      <c r="BO46" s="12">
        <f t="shared" si="25"/>
        <v>0.83109999999999995</v>
      </c>
      <c r="BP46" s="12">
        <f t="shared" si="25"/>
        <v>0.83019999999999994</v>
      </c>
      <c r="BQ46" s="12">
        <f t="shared" si="25"/>
        <v>0.82929999999999993</v>
      </c>
      <c r="BR46" s="12">
        <f t="shared" si="25"/>
        <v>0.82840000000000003</v>
      </c>
      <c r="BS46" s="12">
        <f t="shared" si="25"/>
        <v>0.82750000000000001</v>
      </c>
      <c r="BT46" s="12">
        <f t="shared" si="25"/>
        <v>0.8266</v>
      </c>
      <c r="BU46" s="12">
        <f t="shared" si="25"/>
        <v>0.82569999999999999</v>
      </c>
      <c r="BV46" s="12">
        <f t="shared" si="25"/>
        <v>0.82479999999999998</v>
      </c>
      <c r="BW46" s="12">
        <f t="shared" si="25"/>
        <v>0.82389999999999997</v>
      </c>
      <c r="BX46" s="12">
        <f t="shared" si="25"/>
        <v>0.82299999999999995</v>
      </c>
      <c r="BY46" s="12">
        <f t="shared" si="25"/>
        <v>0.82209999999999994</v>
      </c>
      <c r="BZ46" s="12">
        <f t="shared" si="25"/>
        <v>0.82119999999999993</v>
      </c>
      <c r="CA46" s="12">
        <f t="shared" si="25"/>
        <v>0.82030000000000003</v>
      </c>
      <c r="CB46" s="12">
        <f t="shared" si="25"/>
        <v>0.81940000000000002</v>
      </c>
      <c r="CC46" s="12">
        <f t="shared" si="25"/>
        <v>0.81850000000000001</v>
      </c>
      <c r="CD46" s="12">
        <f t="shared" si="25"/>
        <v>0.81759999999999999</v>
      </c>
      <c r="CE46" s="12">
        <f t="shared" si="25"/>
        <v>0.81669999999999998</v>
      </c>
      <c r="CF46" s="12">
        <f t="shared" si="25"/>
        <v>0.81579999999999997</v>
      </c>
      <c r="CG46" s="12">
        <f t="shared" si="25"/>
        <v>0.81489999999999996</v>
      </c>
      <c r="CH46" s="12">
        <f t="shared" si="25"/>
        <v>0.81399999999999995</v>
      </c>
    </row>
    <row r="47" spans="1:86" x14ac:dyDescent="0.25">
      <c r="A47">
        <v>25</v>
      </c>
      <c r="B47">
        <f t="shared" si="23"/>
        <v>0.77427333485602445</v>
      </c>
      <c r="K47">
        <v>0.36</v>
      </c>
      <c r="L47" s="12">
        <f t="shared" si="3"/>
        <v>0.51653551999999991</v>
      </c>
      <c r="P47">
        <v>175</v>
      </c>
      <c r="Q47">
        <f t="shared" si="20"/>
        <v>1.25</v>
      </c>
      <c r="R47">
        <f t="shared" si="20"/>
        <v>1.25</v>
      </c>
      <c r="S47">
        <f t="shared" si="20"/>
        <v>1.25</v>
      </c>
      <c r="T47">
        <f t="shared" si="20"/>
        <v>1.25</v>
      </c>
      <c r="U47">
        <f t="shared" si="20"/>
        <v>1.25</v>
      </c>
      <c r="V47">
        <f t="shared" si="20"/>
        <v>1.25</v>
      </c>
      <c r="W47">
        <f t="shared" si="20"/>
        <v>1.25</v>
      </c>
      <c r="X47">
        <f t="shared" si="20"/>
        <v>1.25</v>
      </c>
      <c r="Y47">
        <f t="shared" si="20"/>
        <v>1.09375</v>
      </c>
      <c r="Z47">
        <f t="shared" si="20"/>
        <v>0.97222222222222221</v>
      </c>
      <c r="AA47">
        <f t="shared" si="21"/>
        <v>0.875</v>
      </c>
      <c r="AB47">
        <f t="shared" si="21"/>
        <v>0.79545454545454541</v>
      </c>
      <c r="AC47">
        <f t="shared" si="21"/>
        <v>0.72916666666666663</v>
      </c>
      <c r="AD47">
        <f t="shared" si="21"/>
        <v>0.67307692307692313</v>
      </c>
      <c r="AE47">
        <f t="shared" si="21"/>
        <v>0.625</v>
      </c>
      <c r="AF47">
        <f t="shared" si="21"/>
        <v>0.58333333333333337</v>
      </c>
      <c r="AG47">
        <f t="shared" si="21"/>
        <v>0.546875</v>
      </c>
      <c r="AH47">
        <f t="shared" si="21"/>
        <v>0.51470588235294112</v>
      </c>
      <c r="AI47">
        <f t="shared" si="21"/>
        <v>0.4861111111111111</v>
      </c>
      <c r="AJ47">
        <f t="shared" si="21"/>
        <v>0.46052631578947367</v>
      </c>
      <c r="AK47">
        <f t="shared" si="22"/>
        <v>0.4375</v>
      </c>
      <c r="AL47">
        <f t="shared" si="22"/>
        <v>0.41666666666666669</v>
      </c>
      <c r="AM47">
        <f t="shared" si="22"/>
        <v>0.39772727272727271</v>
      </c>
      <c r="AN47">
        <f t="shared" si="22"/>
        <v>0.38043478260869568</v>
      </c>
      <c r="AO47">
        <f t="shared" si="22"/>
        <v>0.36458333333333331</v>
      </c>
      <c r="AP47">
        <f t="shared" si="22"/>
        <v>0.35</v>
      </c>
    </row>
    <row r="48" spans="1:86" x14ac:dyDescent="0.25">
      <c r="A48">
        <v>26</v>
      </c>
      <c r="B48">
        <f t="shared" si="23"/>
        <v>0.81324899840861065</v>
      </c>
      <c r="K48">
        <v>0.37</v>
      </c>
      <c r="L48" s="12">
        <f t="shared" si="3"/>
        <v>0.52407703000000005</v>
      </c>
      <c r="P48">
        <v>180</v>
      </c>
      <c r="Q48">
        <f t="shared" si="20"/>
        <v>1.25</v>
      </c>
      <c r="R48">
        <f t="shared" si="20"/>
        <v>1.25</v>
      </c>
      <c r="S48">
        <f t="shared" si="20"/>
        <v>1.25</v>
      </c>
      <c r="T48">
        <f t="shared" si="20"/>
        <v>1.25</v>
      </c>
      <c r="U48">
        <f t="shared" si="20"/>
        <v>1.25</v>
      </c>
      <c r="V48">
        <f t="shared" si="20"/>
        <v>1.25</v>
      </c>
      <c r="W48">
        <f t="shared" si="20"/>
        <v>1.25</v>
      </c>
      <c r="X48">
        <f t="shared" si="20"/>
        <v>1.25</v>
      </c>
      <c r="Y48">
        <f t="shared" si="20"/>
        <v>1.125</v>
      </c>
      <c r="Z48">
        <f t="shared" si="20"/>
        <v>1</v>
      </c>
      <c r="AA48">
        <f t="shared" si="21"/>
        <v>0.9</v>
      </c>
      <c r="AB48">
        <f t="shared" si="21"/>
        <v>0.81818181818181823</v>
      </c>
      <c r="AC48">
        <f t="shared" si="21"/>
        <v>0.75</v>
      </c>
      <c r="AD48">
        <f t="shared" si="21"/>
        <v>0.69230769230769229</v>
      </c>
      <c r="AE48">
        <f t="shared" si="21"/>
        <v>0.6428571428571429</v>
      </c>
      <c r="AF48">
        <f t="shared" si="21"/>
        <v>0.6</v>
      </c>
      <c r="AG48">
        <f t="shared" si="21"/>
        <v>0.5625</v>
      </c>
      <c r="AH48">
        <f t="shared" si="21"/>
        <v>0.52941176470588236</v>
      </c>
      <c r="AI48">
        <f t="shared" si="21"/>
        <v>0.5</v>
      </c>
      <c r="AJ48">
        <f t="shared" si="21"/>
        <v>0.47368421052631576</v>
      </c>
      <c r="AK48">
        <f t="shared" si="22"/>
        <v>0.45</v>
      </c>
      <c r="AL48">
        <f t="shared" si="22"/>
        <v>0.42857142857142855</v>
      </c>
      <c r="AM48">
        <f t="shared" si="22"/>
        <v>0.40909090909090912</v>
      </c>
      <c r="AN48">
        <f t="shared" si="22"/>
        <v>0.39130434782608697</v>
      </c>
      <c r="AO48">
        <f t="shared" si="22"/>
        <v>0.375</v>
      </c>
      <c r="AP48">
        <f t="shared" si="22"/>
        <v>0.36</v>
      </c>
    </row>
    <row r="49" spans="1:42" x14ac:dyDescent="0.25">
      <c r="A49">
        <v>27</v>
      </c>
      <c r="B49">
        <f t="shared" si="23"/>
        <v>0.84955567778917773</v>
      </c>
      <c r="K49">
        <v>0.38</v>
      </c>
      <c r="L49" s="12">
        <f t="shared" si="3"/>
        <v>0.53157027999999995</v>
      </c>
      <c r="P49">
        <v>185</v>
      </c>
      <c r="Q49">
        <f t="shared" si="20"/>
        <v>1.25</v>
      </c>
      <c r="R49">
        <f t="shared" si="20"/>
        <v>1.25</v>
      </c>
      <c r="S49">
        <f t="shared" si="20"/>
        <v>1.25</v>
      </c>
      <c r="T49">
        <f t="shared" si="20"/>
        <v>1.25</v>
      </c>
      <c r="U49">
        <f t="shared" si="20"/>
        <v>1.25</v>
      </c>
      <c r="V49">
        <f t="shared" si="20"/>
        <v>1.25</v>
      </c>
      <c r="W49">
        <f t="shared" si="20"/>
        <v>1.25</v>
      </c>
      <c r="X49">
        <f t="shared" si="20"/>
        <v>1.25</v>
      </c>
      <c r="Y49">
        <f t="shared" si="20"/>
        <v>1.15625</v>
      </c>
      <c r="Z49">
        <f t="shared" si="20"/>
        <v>1.0277777777777777</v>
      </c>
      <c r="AA49">
        <f t="shared" si="21"/>
        <v>0.92500000000000004</v>
      </c>
      <c r="AB49">
        <f t="shared" si="21"/>
        <v>0.84090909090909094</v>
      </c>
      <c r="AC49">
        <f t="shared" si="21"/>
        <v>0.77083333333333337</v>
      </c>
      <c r="AD49">
        <f t="shared" si="21"/>
        <v>0.71153846153846156</v>
      </c>
      <c r="AE49">
        <f t="shared" si="21"/>
        <v>0.6607142857142857</v>
      </c>
      <c r="AF49">
        <f t="shared" si="21"/>
        <v>0.6166666666666667</v>
      </c>
      <c r="AG49">
        <f t="shared" si="21"/>
        <v>0.578125</v>
      </c>
      <c r="AH49">
        <f t="shared" si="21"/>
        <v>0.54411764705882348</v>
      </c>
      <c r="AI49">
        <f t="shared" si="21"/>
        <v>0.51388888888888884</v>
      </c>
      <c r="AJ49">
        <f t="shared" si="21"/>
        <v>0.48684210526315791</v>
      </c>
      <c r="AK49">
        <f t="shared" si="22"/>
        <v>0.46250000000000002</v>
      </c>
      <c r="AL49">
        <f t="shared" si="22"/>
        <v>0.44047619047619047</v>
      </c>
      <c r="AM49">
        <f t="shared" si="22"/>
        <v>0.42045454545454547</v>
      </c>
      <c r="AN49">
        <f t="shared" si="22"/>
        <v>0.40217391304347827</v>
      </c>
      <c r="AO49">
        <f t="shared" si="22"/>
        <v>0.38541666666666669</v>
      </c>
      <c r="AP49">
        <f t="shared" si="22"/>
        <v>0.37</v>
      </c>
    </row>
    <row r="50" spans="1:42" x14ac:dyDescent="0.25">
      <c r="A50">
        <v>28</v>
      </c>
      <c r="B50">
        <f t="shared" si="23"/>
        <v>0.8827600746589348</v>
      </c>
      <c r="K50">
        <v>0.39</v>
      </c>
      <c r="L50" s="12">
        <f t="shared" si="3"/>
        <v>0.53901527000000005</v>
      </c>
      <c r="P50">
        <v>190</v>
      </c>
      <c r="Q50">
        <f t="shared" si="20"/>
        <v>1.25</v>
      </c>
      <c r="R50">
        <f t="shared" si="20"/>
        <v>1.25</v>
      </c>
      <c r="S50">
        <f t="shared" si="20"/>
        <v>1.25</v>
      </c>
      <c r="T50">
        <f t="shared" si="20"/>
        <v>1.25</v>
      </c>
      <c r="U50">
        <f t="shared" si="20"/>
        <v>1.25</v>
      </c>
      <c r="V50">
        <f t="shared" si="20"/>
        <v>1.25</v>
      </c>
      <c r="W50">
        <f t="shared" si="20"/>
        <v>1.25</v>
      </c>
      <c r="X50">
        <f t="shared" si="20"/>
        <v>1.25</v>
      </c>
      <c r="Y50">
        <f t="shared" si="20"/>
        <v>1.1875</v>
      </c>
      <c r="Z50">
        <f t="shared" si="20"/>
        <v>1.0555555555555556</v>
      </c>
      <c r="AA50">
        <f t="shared" si="21"/>
        <v>0.95</v>
      </c>
      <c r="AB50">
        <f t="shared" si="21"/>
        <v>0.86363636363636365</v>
      </c>
      <c r="AC50">
        <f t="shared" si="21"/>
        <v>0.79166666666666663</v>
      </c>
      <c r="AD50">
        <f t="shared" si="21"/>
        <v>0.73076923076923073</v>
      </c>
      <c r="AE50">
        <f t="shared" si="21"/>
        <v>0.6785714285714286</v>
      </c>
      <c r="AF50">
        <f t="shared" si="21"/>
        <v>0.6333333333333333</v>
      </c>
      <c r="AG50">
        <f t="shared" si="21"/>
        <v>0.59375</v>
      </c>
      <c r="AH50">
        <f t="shared" si="21"/>
        <v>0.55882352941176472</v>
      </c>
      <c r="AI50">
        <f t="shared" si="21"/>
        <v>0.52777777777777779</v>
      </c>
      <c r="AJ50">
        <f t="shared" si="21"/>
        <v>0.5</v>
      </c>
      <c r="AK50">
        <f t="shared" si="22"/>
        <v>0.47499999999999998</v>
      </c>
      <c r="AL50">
        <f t="shared" si="22"/>
        <v>0.45238095238095238</v>
      </c>
      <c r="AM50">
        <f t="shared" si="22"/>
        <v>0.43181818181818182</v>
      </c>
      <c r="AN50">
        <f t="shared" si="22"/>
        <v>0.41304347826086957</v>
      </c>
      <c r="AO50">
        <f t="shared" si="22"/>
        <v>0.39583333333333331</v>
      </c>
      <c r="AP50">
        <f t="shared" si="22"/>
        <v>0.38</v>
      </c>
    </row>
    <row r="51" spans="1:42" x14ac:dyDescent="0.25">
      <c r="A51">
        <v>29</v>
      </c>
      <c r="B51">
        <f t="shared" si="23"/>
        <v>0.91246445717320024</v>
      </c>
      <c r="K51">
        <v>0.4</v>
      </c>
      <c r="L51" s="12">
        <f t="shared" si="3"/>
        <v>0.54641200000000001</v>
      </c>
      <c r="P51">
        <v>195</v>
      </c>
      <c r="Q51">
        <f t="shared" si="20"/>
        <v>1.25</v>
      </c>
      <c r="R51">
        <f t="shared" si="20"/>
        <v>1.25</v>
      </c>
      <c r="S51">
        <f t="shared" si="20"/>
        <v>1.25</v>
      </c>
      <c r="T51">
        <f t="shared" si="20"/>
        <v>1.25</v>
      </c>
      <c r="U51">
        <f t="shared" si="20"/>
        <v>1.25</v>
      </c>
      <c r="V51">
        <f t="shared" si="20"/>
        <v>1.25</v>
      </c>
      <c r="W51">
        <f t="shared" si="20"/>
        <v>1.25</v>
      </c>
      <c r="X51">
        <f t="shared" si="20"/>
        <v>1.25</v>
      </c>
      <c r="Y51">
        <f t="shared" si="20"/>
        <v>1.21875</v>
      </c>
      <c r="Z51">
        <f t="shared" si="20"/>
        <v>1.0833333333333333</v>
      </c>
      <c r="AA51">
        <f t="shared" si="21"/>
        <v>0.97499999999999998</v>
      </c>
      <c r="AB51">
        <f t="shared" si="21"/>
        <v>0.88636363636363635</v>
      </c>
      <c r="AC51">
        <f t="shared" si="21"/>
        <v>0.8125</v>
      </c>
      <c r="AD51">
        <f t="shared" si="21"/>
        <v>0.75</v>
      </c>
      <c r="AE51">
        <f t="shared" si="21"/>
        <v>0.6964285714285714</v>
      </c>
      <c r="AF51">
        <f t="shared" si="21"/>
        <v>0.65</v>
      </c>
      <c r="AG51">
        <f t="shared" si="21"/>
        <v>0.609375</v>
      </c>
      <c r="AH51">
        <f t="shared" si="21"/>
        <v>0.57352941176470584</v>
      </c>
      <c r="AI51">
        <f t="shared" si="21"/>
        <v>0.54166666666666663</v>
      </c>
      <c r="AJ51">
        <f t="shared" si="21"/>
        <v>0.51315789473684215</v>
      </c>
      <c r="AK51">
        <f t="shared" si="22"/>
        <v>0.48749999999999999</v>
      </c>
      <c r="AL51">
        <f t="shared" si="22"/>
        <v>0.4642857142857143</v>
      </c>
      <c r="AM51">
        <f t="shared" si="22"/>
        <v>0.44318181818181818</v>
      </c>
      <c r="AN51">
        <f t="shared" si="22"/>
        <v>0.42391304347826086</v>
      </c>
      <c r="AO51">
        <f t="shared" si="22"/>
        <v>0.40625</v>
      </c>
      <c r="AP51">
        <f t="shared" si="22"/>
        <v>0.39</v>
      </c>
    </row>
    <row r="52" spans="1:42" x14ac:dyDescent="0.25">
      <c r="A52">
        <v>30</v>
      </c>
      <c r="B52">
        <f t="shared" si="23"/>
        <v>0.93831112281058571</v>
      </c>
      <c r="K52">
        <v>0.41</v>
      </c>
      <c r="L52" s="12">
        <f t="shared" si="3"/>
        <v>0.55376046999999995</v>
      </c>
      <c r="P52">
        <v>200</v>
      </c>
      <c r="Q52">
        <f t="shared" ref="Q52:Z61" si="26">MIN(1.25,$P52/Q$11)</f>
        <v>1.25</v>
      </c>
      <c r="R52">
        <f t="shared" si="26"/>
        <v>1.25</v>
      </c>
      <c r="S52">
        <f t="shared" si="26"/>
        <v>1.25</v>
      </c>
      <c r="T52">
        <f t="shared" si="26"/>
        <v>1.25</v>
      </c>
      <c r="U52">
        <f t="shared" si="26"/>
        <v>1.25</v>
      </c>
      <c r="V52">
        <f t="shared" si="26"/>
        <v>1.25</v>
      </c>
      <c r="W52">
        <f t="shared" si="26"/>
        <v>1.25</v>
      </c>
      <c r="X52">
        <f t="shared" si="26"/>
        <v>1.25</v>
      </c>
      <c r="Y52">
        <f t="shared" si="26"/>
        <v>1.25</v>
      </c>
      <c r="Z52">
        <f t="shared" si="26"/>
        <v>1.1111111111111112</v>
      </c>
      <c r="AA52">
        <f t="shared" ref="AA52:AJ61" si="27">MIN(1.25,$P52/AA$11)</f>
        <v>1</v>
      </c>
      <c r="AB52">
        <f t="shared" si="27"/>
        <v>0.90909090909090906</v>
      </c>
      <c r="AC52">
        <f t="shared" si="27"/>
        <v>0.83333333333333337</v>
      </c>
      <c r="AD52">
        <f t="shared" si="27"/>
        <v>0.76923076923076927</v>
      </c>
      <c r="AE52">
        <f t="shared" si="27"/>
        <v>0.7142857142857143</v>
      </c>
      <c r="AF52">
        <f t="shared" si="27"/>
        <v>0.66666666666666663</v>
      </c>
      <c r="AG52">
        <f t="shared" si="27"/>
        <v>0.625</v>
      </c>
      <c r="AH52">
        <f t="shared" si="27"/>
        <v>0.58823529411764708</v>
      </c>
      <c r="AI52">
        <f t="shared" si="27"/>
        <v>0.55555555555555558</v>
      </c>
      <c r="AJ52">
        <f t="shared" si="27"/>
        <v>0.52631578947368418</v>
      </c>
      <c r="AK52">
        <f t="shared" ref="AK52:AP61" si="28">MIN(1.25,$P52/AK$11)</f>
        <v>0.5</v>
      </c>
      <c r="AL52">
        <f t="shared" si="28"/>
        <v>0.47619047619047616</v>
      </c>
      <c r="AM52">
        <f t="shared" si="28"/>
        <v>0.45454545454545453</v>
      </c>
      <c r="AN52">
        <f t="shared" si="28"/>
        <v>0.43478260869565216</v>
      </c>
      <c r="AO52">
        <f t="shared" si="28"/>
        <v>0.41666666666666669</v>
      </c>
      <c r="AP52">
        <f t="shared" si="28"/>
        <v>0.4</v>
      </c>
    </row>
    <row r="53" spans="1:42" x14ac:dyDescent="0.25">
      <c r="A53">
        <v>31</v>
      </c>
      <c r="B53">
        <f t="shared" si="23"/>
        <v>0.95998463459290106</v>
      </c>
      <c r="K53">
        <v>0.42</v>
      </c>
      <c r="L53" s="12">
        <f t="shared" si="3"/>
        <v>0.56106067999999998</v>
      </c>
      <c r="P53">
        <v>205</v>
      </c>
      <c r="Q53">
        <f t="shared" si="26"/>
        <v>1.25</v>
      </c>
      <c r="R53">
        <f t="shared" si="26"/>
        <v>1.25</v>
      </c>
      <c r="S53">
        <f t="shared" si="26"/>
        <v>1.25</v>
      </c>
      <c r="T53">
        <f t="shared" si="26"/>
        <v>1.25</v>
      </c>
      <c r="U53">
        <f t="shared" si="26"/>
        <v>1.25</v>
      </c>
      <c r="V53">
        <f t="shared" si="26"/>
        <v>1.25</v>
      </c>
      <c r="W53">
        <f t="shared" si="26"/>
        <v>1.25</v>
      </c>
      <c r="X53">
        <f t="shared" si="26"/>
        <v>1.25</v>
      </c>
      <c r="Y53">
        <f t="shared" si="26"/>
        <v>1.25</v>
      </c>
      <c r="Z53">
        <f t="shared" si="26"/>
        <v>1.1388888888888888</v>
      </c>
      <c r="AA53">
        <f t="shared" si="27"/>
        <v>1.0249999999999999</v>
      </c>
      <c r="AB53">
        <f t="shared" si="27"/>
        <v>0.93181818181818177</v>
      </c>
      <c r="AC53">
        <f t="shared" si="27"/>
        <v>0.85416666666666663</v>
      </c>
      <c r="AD53">
        <f t="shared" si="27"/>
        <v>0.78846153846153844</v>
      </c>
      <c r="AE53">
        <f t="shared" si="27"/>
        <v>0.7321428571428571</v>
      </c>
      <c r="AF53">
        <f t="shared" si="27"/>
        <v>0.68333333333333335</v>
      </c>
      <c r="AG53">
        <f t="shared" si="27"/>
        <v>0.640625</v>
      </c>
      <c r="AH53">
        <f t="shared" si="27"/>
        <v>0.6029411764705882</v>
      </c>
      <c r="AI53">
        <f t="shared" si="27"/>
        <v>0.56944444444444442</v>
      </c>
      <c r="AJ53">
        <f t="shared" si="27"/>
        <v>0.53947368421052633</v>
      </c>
      <c r="AK53">
        <f t="shared" si="28"/>
        <v>0.51249999999999996</v>
      </c>
      <c r="AL53">
        <f t="shared" si="28"/>
        <v>0.48809523809523808</v>
      </c>
      <c r="AM53">
        <f t="shared" si="28"/>
        <v>0.46590909090909088</v>
      </c>
      <c r="AN53">
        <f t="shared" si="28"/>
        <v>0.44565217391304346</v>
      </c>
      <c r="AO53">
        <f t="shared" si="28"/>
        <v>0.42708333333333331</v>
      </c>
      <c r="AP53">
        <f t="shared" si="28"/>
        <v>0.41</v>
      </c>
    </row>
    <row r="54" spans="1:42" x14ac:dyDescent="0.25">
      <c r="A54">
        <v>32</v>
      </c>
      <c r="B54">
        <f t="shared" si="23"/>
        <v>0.97721141589497018</v>
      </c>
      <c r="K54">
        <v>0.43</v>
      </c>
      <c r="L54" s="12">
        <f t="shared" si="3"/>
        <v>0.5683126300000001</v>
      </c>
      <c r="P54">
        <v>210</v>
      </c>
      <c r="Q54">
        <f t="shared" si="26"/>
        <v>1.25</v>
      </c>
      <c r="R54">
        <f t="shared" si="26"/>
        <v>1.25</v>
      </c>
      <c r="S54">
        <f t="shared" si="26"/>
        <v>1.25</v>
      </c>
      <c r="T54">
        <f t="shared" si="26"/>
        <v>1.25</v>
      </c>
      <c r="U54">
        <f t="shared" si="26"/>
        <v>1.25</v>
      </c>
      <c r="V54">
        <f t="shared" si="26"/>
        <v>1.25</v>
      </c>
      <c r="W54">
        <f t="shared" si="26"/>
        <v>1.25</v>
      </c>
      <c r="X54">
        <f t="shared" si="26"/>
        <v>1.25</v>
      </c>
      <c r="Y54">
        <f t="shared" si="26"/>
        <v>1.25</v>
      </c>
      <c r="Z54">
        <f t="shared" si="26"/>
        <v>1.1666666666666667</v>
      </c>
      <c r="AA54">
        <f t="shared" si="27"/>
        <v>1.05</v>
      </c>
      <c r="AB54">
        <f t="shared" si="27"/>
        <v>0.95454545454545459</v>
      </c>
      <c r="AC54">
        <f t="shared" si="27"/>
        <v>0.875</v>
      </c>
      <c r="AD54">
        <f t="shared" si="27"/>
        <v>0.80769230769230771</v>
      </c>
      <c r="AE54">
        <f t="shared" si="27"/>
        <v>0.75</v>
      </c>
      <c r="AF54">
        <f t="shared" si="27"/>
        <v>0.7</v>
      </c>
      <c r="AG54">
        <f t="shared" si="27"/>
        <v>0.65625</v>
      </c>
      <c r="AH54">
        <f t="shared" si="27"/>
        <v>0.61764705882352944</v>
      </c>
      <c r="AI54">
        <f t="shared" si="27"/>
        <v>0.58333333333333337</v>
      </c>
      <c r="AJ54">
        <f t="shared" si="27"/>
        <v>0.55263157894736847</v>
      </c>
      <c r="AK54">
        <f t="shared" si="28"/>
        <v>0.52500000000000002</v>
      </c>
      <c r="AL54">
        <f t="shared" si="28"/>
        <v>0.5</v>
      </c>
      <c r="AM54">
        <f t="shared" si="28"/>
        <v>0.47727272727272729</v>
      </c>
      <c r="AN54">
        <f t="shared" si="28"/>
        <v>0.45652173913043476</v>
      </c>
      <c r="AO54">
        <f t="shared" si="28"/>
        <v>0.4375</v>
      </c>
      <c r="AP54">
        <f t="shared" si="28"/>
        <v>0.42</v>
      </c>
    </row>
    <row r="55" spans="1:42" x14ac:dyDescent="0.25">
      <c r="A55">
        <v>33</v>
      </c>
      <c r="B55">
        <f t="shared" si="23"/>
        <v>0.98975618221661121</v>
      </c>
      <c r="K55">
        <v>0.44</v>
      </c>
      <c r="L55" s="12">
        <f t="shared" si="3"/>
        <v>0.57551631999999997</v>
      </c>
      <c r="P55">
        <v>215</v>
      </c>
      <c r="Q55">
        <f t="shared" si="26"/>
        <v>1.25</v>
      </c>
      <c r="R55">
        <f t="shared" si="26"/>
        <v>1.25</v>
      </c>
      <c r="S55">
        <f t="shared" si="26"/>
        <v>1.25</v>
      </c>
      <c r="T55">
        <f t="shared" si="26"/>
        <v>1.25</v>
      </c>
      <c r="U55">
        <f t="shared" si="26"/>
        <v>1.25</v>
      </c>
      <c r="V55">
        <f t="shared" si="26"/>
        <v>1.25</v>
      </c>
      <c r="W55">
        <f t="shared" si="26"/>
        <v>1.25</v>
      </c>
      <c r="X55">
        <f t="shared" si="26"/>
        <v>1.25</v>
      </c>
      <c r="Y55">
        <f t="shared" si="26"/>
        <v>1.25</v>
      </c>
      <c r="Z55">
        <f t="shared" si="26"/>
        <v>1.1944444444444444</v>
      </c>
      <c r="AA55">
        <f t="shared" si="27"/>
        <v>1.075</v>
      </c>
      <c r="AB55">
        <f t="shared" si="27"/>
        <v>0.97727272727272729</v>
      </c>
      <c r="AC55">
        <f t="shared" si="27"/>
        <v>0.89583333333333337</v>
      </c>
      <c r="AD55">
        <f t="shared" si="27"/>
        <v>0.82692307692307687</v>
      </c>
      <c r="AE55">
        <f t="shared" si="27"/>
        <v>0.7678571428571429</v>
      </c>
      <c r="AF55">
        <f t="shared" si="27"/>
        <v>0.71666666666666667</v>
      </c>
      <c r="AG55">
        <f t="shared" si="27"/>
        <v>0.671875</v>
      </c>
      <c r="AH55">
        <f t="shared" si="27"/>
        <v>0.63235294117647056</v>
      </c>
      <c r="AI55">
        <f t="shared" si="27"/>
        <v>0.59722222222222221</v>
      </c>
      <c r="AJ55">
        <f t="shared" si="27"/>
        <v>0.56578947368421051</v>
      </c>
      <c r="AK55">
        <f t="shared" si="28"/>
        <v>0.53749999999999998</v>
      </c>
      <c r="AL55">
        <f t="shared" si="28"/>
        <v>0.51190476190476186</v>
      </c>
      <c r="AM55">
        <f t="shared" si="28"/>
        <v>0.48863636363636365</v>
      </c>
      <c r="AN55">
        <f t="shared" si="28"/>
        <v>0.46739130434782611</v>
      </c>
      <c r="AO55">
        <f t="shared" si="28"/>
        <v>0.44791666666666669</v>
      </c>
      <c r="AP55">
        <f t="shared" si="28"/>
        <v>0.43</v>
      </c>
    </row>
    <row r="56" spans="1:42" x14ac:dyDescent="0.25">
      <c r="A56">
        <v>34</v>
      </c>
      <c r="B56">
        <f t="shared" si="23"/>
        <v>0.99741446087178387</v>
      </c>
      <c r="K56">
        <v>0.45</v>
      </c>
      <c r="L56" s="12">
        <f t="shared" si="3"/>
        <v>0.58267175000000004</v>
      </c>
      <c r="P56">
        <v>220</v>
      </c>
      <c r="Q56">
        <f t="shared" si="26"/>
        <v>1.25</v>
      </c>
      <c r="R56">
        <f t="shared" si="26"/>
        <v>1.25</v>
      </c>
      <c r="S56">
        <f t="shared" si="26"/>
        <v>1.25</v>
      </c>
      <c r="T56">
        <f t="shared" si="26"/>
        <v>1.25</v>
      </c>
      <c r="U56">
        <f t="shared" si="26"/>
        <v>1.25</v>
      </c>
      <c r="V56">
        <f t="shared" si="26"/>
        <v>1.25</v>
      </c>
      <c r="W56">
        <f t="shared" si="26"/>
        <v>1.25</v>
      </c>
      <c r="X56">
        <f t="shared" si="26"/>
        <v>1.25</v>
      </c>
      <c r="Y56">
        <f t="shared" si="26"/>
        <v>1.25</v>
      </c>
      <c r="Z56">
        <f t="shared" si="26"/>
        <v>1.2222222222222223</v>
      </c>
      <c r="AA56">
        <f t="shared" si="27"/>
        <v>1.1000000000000001</v>
      </c>
      <c r="AB56">
        <f t="shared" si="27"/>
        <v>1</v>
      </c>
      <c r="AC56">
        <f t="shared" si="27"/>
        <v>0.91666666666666663</v>
      </c>
      <c r="AD56">
        <f t="shared" si="27"/>
        <v>0.84615384615384615</v>
      </c>
      <c r="AE56">
        <f t="shared" si="27"/>
        <v>0.7857142857142857</v>
      </c>
      <c r="AF56">
        <f t="shared" si="27"/>
        <v>0.73333333333333328</v>
      </c>
      <c r="AG56">
        <f t="shared" si="27"/>
        <v>0.6875</v>
      </c>
      <c r="AH56">
        <f t="shared" si="27"/>
        <v>0.6470588235294118</v>
      </c>
      <c r="AI56">
        <f t="shared" si="27"/>
        <v>0.61111111111111116</v>
      </c>
      <c r="AJ56">
        <f t="shared" si="27"/>
        <v>0.57894736842105265</v>
      </c>
      <c r="AK56">
        <f t="shared" si="28"/>
        <v>0.55000000000000004</v>
      </c>
      <c r="AL56">
        <f t="shared" si="28"/>
        <v>0.52380952380952384</v>
      </c>
      <c r="AM56">
        <f t="shared" si="28"/>
        <v>0.5</v>
      </c>
      <c r="AN56">
        <f t="shared" si="28"/>
        <v>0.47826086956521741</v>
      </c>
      <c r="AO56">
        <f t="shared" si="28"/>
        <v>0.45833333333333331</v>
      </c>
      <c r="AP56">
        <f t="shared" si="28"/>
        <v>0.44</v>
      </c>
    </row>
    <row r="57" spans="1:42" x14ac:dyDescent="0.25">
      <c r="A57">
        <v>35</v>
      </c>
      <c r="B57">
        <f t="shared" si="23"/>
        <v>1</v>
      </c>
      <c r="K57">
        <v>0.46</v>
      </c>
      <c r="L57" s="12">
        <f t="shared" si="3"/>
        <v>0.58977891999999998</v>
      </c>
      <c r="P57">
        <v>225</v>
      </c>
      <c r="Q57">
        <f t="shared" si="26"/>
        <v>1.25</v>
      </c>
      <c r="R57">
        <f t="shared" si="26"/>
        <v>1.25</v>
      </c>
      <c r="S57">
        <f t="shared" si="26"/>
        <v>1.25</v>
      </c>
      <c r="T57">
        <f t="shared" si="26"/>
        <v>1.25</v>
      </c>
      <c r="U57">
        <f t="shared" si="26"/>
        <v>1.25</v>
      </c>
      <c r="V57">
        <f t="shared" si="26"/>
        <v>1.25</v>
      </c>
      <c r="W57">
        <f t="shared" si="26"/>
        <v>1.25</v>
      </c>
      <c r="X57">
        <f t="shared" si="26"/>
        <v>1.25</v>
      </c>
      <c r="Y57">
        <f t="shared" si="26"/>
        <v>1.25</v>
      </c>
      <c r="Z57">
        <f t="shared" si="26"/>
        <v>1.25</v>
      </c>
      <c r="AA57">
        <f t="shared" si="27"/>
        <v>1.125</v>
      </c>
      <c r="AB57">
        <f t="shared" si="27"/>
        <v>1.0227272727272727</v>
      </c>
      <c r="AC57">
        <f t="shared" si="27"/>
        <v>0.9375</v>
      </c>
      <c r="AD57">
        <f t="shared" si="27"/>
        <v>0.86538461538461542</v>
      </c>
      <c r="AE57">
        <f t="shared" si="27"/>
        <v>0.8035714285714286</v>
      </c>
      <c r="AF57">
        <f t="shared" si="27"/>
        <v>0.75</v>
      </c>
      <c r="AG57">
        <f t="shared" si="27"/>
        <v>0.703125</v>
      </c>
      <c r="AH57">
        <f t="shared" si="27"/>
        <v>0.66176470588235292</v>
      </c>
      <c r="AI57">
        <f t="shared" si="27"/>
        <v>0.625</v>
      </c>
      <c r="AJ57">
        <f t="shared" si="27"/>
        <v>0.59210526315789469</v>
      </c>
      <c r="AK57">
        <f t="shared" si="28"/>
        <v>0.5625</v>
      </c>
      <c r="AL57">
        <f t="shared" si="28"/>
        <v>0.5357142857142857</v>
      </c>
      <c r="AM57">
        <f t="shared" si="28"/>
        <v>0.51136363636363635</v>
      </c>
      <c r="AN57">
        <f t="shared" si="28"/>
        <v>0.4891304347826087</v>
      </c>
      <c r="AO57">
        <f t="shared" si="28"/>
        <v>0.46875</v>
      </c>
      <c r="AP57">
        <f t="shared" si="28"/>
        <v>0.45</v>
      </c>
    </row>
    <row r="58" spans="1:42" x14ac:dyDescent="0.25">
      <c r="A58">
        <v>36</v>
      </c>
      <c r="B58">
        <f t="shared" si="23"/>
        <v>0.99732499402007246</v>
      </c>
      <c r="K58">
        <v>0.47</v>
      </c>
      <c r="L58" s="12">
        <f t="shared" si="3"/>
        <v>0.59683783000000001</v>
      </c>
      <c r="P58">
        <v>230</v>
      </c>
      <c r="Q58">
        <f t="shared" si="26"/>
        <v>1.25</v>
      </c>
      <c r="R58">
        <f t="shared" si="26"/>
        <v>1.25</v>
      </c>
      <c r="S58">
        <f t="shared" si="26"/>
        <v>1.25</v>
      </c>
      <c r="T58">
        <f t="shared" si="26"/>
        <v>1.25</v>
      </c>
      <c r="U58">
        <f t="shared" si="26"/>
        <v>1.25</v>
      </c>
      <c r="V58">
        <f t="shared" si="26"/>
        <v>1.25</v>
      </c>
      <c r="W58">
        <f t="shared" si="26"/>
        <v>1.25</v>
      </c>
      <c r="X58">
        <f t="shared" si="26"/>
        <v>1.25</v>
      </c>
      <c r="Y58">
        <f t="shared" si="26"/>
        <v>1.25</v>
      </c>
      <c r="Z58">
        <f t="shared" si="26"/>
        <v>1.25</v>
      </c>
      <c r="AA58">
        <f t="shared" si="27"/>
        <v>1.1499999999999999</v>
      </c>
      <c r="AB58">
        <f t="shared" si="27"/>
        <v>1.0454545454545454</v>
      </c>
      <c r="AC58">
        <f t="shared" si="27"/>
        <v>0.95833333333333337</v>
      </c>
      <c r="AD58">
        <f t="shared" si="27"/>
        <v>0.88461538461538458</v>
      </c>
      <c r="AE58">
        <f t="shared" si="27"/>
        <v>0.8214285714285714</v>
      </c>
      <c r="AF58">
        <f t="shared" si="27"/>
        <v>0.76666666666666672</v>
      </c>
      <c r="AG58">
        <f t="shared" si="27"/>
        <v>0.71875</v>
      </c>
      <c r="AH58">
        <f t="shared" si="27"/>
        <v>0.67647058823529416</v>
      </c>
      <c r="AI58">
        <f t="shared" si="27"/>
        <v>0.63888888888888884</v>
      </c>
      <c r="AJ58">
        <f t="shared" si="27"/>
        <v>0.60526315789473684</v>
      </c>
      <c r="AK58">
        <f t="shared" si="28"/>
        <v>0.57499999999999996</v>
      </c>
      <c r="AL58">
        <f t="shared" si="28"/>
        <v>0.54761904761904767</v>
      </c>
      <c r="AM58">
        <f t="shared" si="28"/>
        <v>0.52272727272727271</v>
      </c>
      <c r="AN58">
        <f t="shared" si="28"/>
        <v>0.5</v>
      </c>
      <c r="AO58">
        <f t="shared" si="28"/>
        <v>0.47916666666666669</v>
      </c>
      <c r="AP58">
        <f t="shared" si="28"/>
        <v>0.46</v>
      </c>
    </row>
    <row r="59" spans="1:42" x14ac:dyDescent="0.25">
      <c r="A59">
        <v>37</v>
      </c>
      <c r="B59">
        <f t="shared" si="23"/>
        <v>0.98916932094438603</v>
      </c>
      <c r="K59">
        <v>0.48</v>
      </c>
      <c r="L59" s="12">
        <f t="shared" si="3"/>
        <v>0.60384848000000002</v>
      </c>
      <c r="P59">
        <v>235</v>
      </c>
      <c r="Q59">
        <f t="shared" si="26"/>
        <v>1.25</v>
      </c>
      <c r="R59">
        <f t="shared" si="26"/>
        <v>1.25</v>
      </c>
      <c r="S59">
        <f t="shared" si="26"/>
        <v>1.25</v>
      </c>
      <c r="T59">
        <f t="shared" si="26"/>
        <v>1.25</v>
      </c>
      <c r="U59">
        <f t="shared" si="26"/>
        <v>1.25</v>
      </c>
      <c r="V59">
        <f t="shared" si="26"/>
        <v>1.25</v>
      </c>
      <c r="W59">
        <f t="shared" si="26"/>
        <v>1.25</v>
      </c>
      <c r="X59">
        <f t="shared" si="26"/>
        <v>1.25</v>
      </c>
      <c r="Y59">
        <f t="shared" si="26"/>
        <v>1.25</v>
      </c>
      <c r="Z59">
        <f t="shared" si="26"/>
        <v>1.25</v>
      </c>
      <c r="AA59">
        <f t="shared" si="27"/>
        <v>1.175</v>
      </c>
      <c r="AB59">
        <f t="shared" si="27"/>
        <v>1.0681818181818181</v>
      </c>
      <c r="AC59">
        <f t="shared" si="27"/>
        <v>0.97916666666666663</v>
      </c>
      <c r="AD59">
        <f t="shared" si="27"/>
        <v>0.90384615384615385</v>
      </c>
      <c r="AE59">
        <f t="shared" si="27"/>
        <v>0.8392857142857143</v>
      </c>
      <c r="AF59">
        <f t="shared" si="27"/>
        <v>0.78333333333333333</v>
      </c>
      <c r="AG59">
        <f t="shared" si="27"/>
        <v>0.734375</v>
      </c>
      <c r="AH59">
        <f t="shared" si="27"/>
        <v>0.69117647058823528</v>
      </c>
      <c r="AI59">
        <f t="shared" si="27"/>
        <v>0.65277777777777779</v>
      </c>
      <c r="AJ59">
        <f t="shared" si="27"/>
        <v>0.61842105263157898</v>
      </c>
      <c r="AK59">
        <f t="shared" si="28"/>
        <v>0.58750000000000002</v>
      </c>
      <c r="AL59">
        <f t="shared" si="28"/>
        <v>0.55952380952380953</v>
      </c>
      <c r="AM59">
        <f t="shared" si="28"/>
        <v>0.53409090909090906</v>
      </c>
      <c r="AN59">
        <f t="shared" si="28"/>
        <v>0.51086956521739135</v>
      </c>
      <c r="AO59">
        <f t="shared" si="28"/>
        <v>0.48958333333333331</v>
      </c>
      <c r="AP59">
        <f t="shared" si="28"/>
        <v>0.47</v>
      </c>
    </row>
    <row r="60" spans="1:42" x14ac:dyDescent="0.25">
      <c r="A60">
        <v>38</v>
      </c>
      <c r="B60">
        <f t="shared" si="23"/>
        <v>0.97523140271894182</v>
      </c>
      <c r="K60">
        <v>0.49</v>
      </c>
      <c r="L60" s="12">
        <f t="shared" si="3"/>
        <v>0.61081087000000001</v>
      </c>
      <c r="P60">
        <v>240</v>
      </c>
      <c r="Q60">
        <f t="shared" si="26"/>
        <v>1.25</v>
      </c>
      <c r="R60">
        <f t="shared" si="26"/>
        <v>1.25</v>
      </c>
      <c r="S60">
        <f t="shared" si="26"/>
        <v>1.25</v>
      </c>
      <c r="T60">
        <f t="shared" si="26"/>
        <v>1.25</v>
      </c>
      <c r="U60">
        <f t="shared" si="26"/>
        <v>1.25</v>
      </c>
      <c r="V60">
        <f t="shared" si="26"/>
        <v>1.25</v>
      </c>
      <c r="W60">
        <f t="shared" si="26"/>
        <v>1.25</v>
      </c>
      <c r="X60">
        <f t="shared" si="26"/>
        <v>1.25</v>
      </c>
      <c r="Y60">
        <f t="shared" si="26"/>
        <v>1.25</v>
      </c>
      <c r="Z60">
        <f t="shared" si="26"/>
        <v>1.25</v>
      </c>
      <c r="AA60">
        <f t="shared" si="27"/>
        <v>1.2</v>
      </c>
      <c r="AB60">
        <f t="shared" si="27"/>
        <v>1.0909090909090908</v>
      </c>
      <c r="AC60">
        <f t="shared" si="27"/>
        <v>1</v>
      </c>
      <c r="AD60">
        <f t="shared" si="27"/>
        <v>0.92307692307692313</v>
      </c>
      <c r="AE60">
        <f t="shared" si="27"/>
        <v>0.8571428571428571</v>
      </c>
      <c r="AF60">
        <f t="shared" si="27"/>
        <v>0.8</v>
      </c>
      <c r="AG60">
        <f t="shared" si="27"/>
        <v>0.75</v>
      </c>
      <c r="AH60">
        <f t="shared" si="27"/>
        <v>0.70588235294117652</v>
      </c>
      <c r="AI60">
        <f t="shared" si="27"/>
        <v>0.66666666666666663</v>
      </c>
      <c r="AJ60">
        <f t="shared" si="27"/>
        <v>0.63157894736842102</v>
      </c>
      <c r="AK60">
        <f t="shared" si="28"/>
        <v>0.6</v>
      </c>
      <c r="AL60">
        <f t="shared" si="28"/>
        <v>0.5714285714285714</v>
      </c>
      <c r="AM60">
        <f t="shared" si="28"/>
        <v>0.54545454545454541</v>
      </c>
      <c r="AN60">
        <f t="shared" si="28"/>
        <v>0.52173913043478259</v>
      </c>
      <c r="AO60">
        <f t="shared" si="28"/>
        <v>0.5</v>
      </c>
      <c r="AP60">
        <f t="shared" si="28"/>
        <v>0.48</v>
      </c>
    </row>
    <row r="61" spans="1:42" x14ac:dyDescent="0.25">
      <c r="A61">
        <v>39</v>
      </c>
      <c r="B61">
        <f t="shared" si="23"/>
        <v>0.95504536814367702</v>
      </c>
      <c r="K61">
        <v>0.5</v>
      </c>
      <c r="L61" s="12">
        <f t="shared" si="3"/>
        <v>0.61772500000000008</v>
      </c>
      <c r="P61">
        <v>245</v>
      </c>
      <c r="Q61">
        <f t="shared" si="26"/>
        <v>1.25</v>
      </c>
      <c r="R61">
        <f t="shared" si="26"/>
        <v>1.25</v>
      </c>
      <c r="S61">
        <f t="shared" si="26"/>
        <v>1.25</v>
      </c>
      <c r="T61">
        <f t="shared" si="26"/>
        <v>1.25</v>
      </c>
      <c r="U61">
        <f t="shared" si="26"/>
        <v>1.25</v>
      </c>
      <c r="V61">
        <f t="shared" si="26"/>
        <v>1.25</v>
      </c>
      <c r="W61">
        <f t="shared" si="26"/>
        <v>1.25</v>
      </c>
      <c r="X61">
        <f t="shared" si="26"/>
        <v>1.25</v>
      </c>
      <c r="Y61">
        <f t="shared" si="26"/>
        <v>1.25</v>
      </c>
      <c r="Z61">
        <f t="shared" si="26"/>
        <v>1.25</v>
      </c>
      <c r="AA61">
        <f t="shared" si="27"/>
        <v>1.2250000000000001</v>
      </c>
      <c r="AB61">
        <f t="shared" si="27"/>
        <v>1.1136363636363635</v>
      </c>
      <c r="AC61">
        <f t="shared" si="27"/>
        <v>1.0208333333333333</v>
      </c>
      <c r="AD61">
        <f t="shared" si="27"/>
        <v>0.94230769230769229</v>
      </c>
      <c r="AE61">
        <f t="shared" si="27"/>
        <v>0.875</v>
      </c>
      <c r="AF61">
        <f t="shared" si="27"/>
        <v>0.81666666666666665</v>
      </c>
      <c r="AG61">
        <f t="shared" si="27"/>
        <v>0.765625</v>
      </c>
      <c r="AH61">
        <f t="shared" si="27"/>
        <v>0.72058823529411764</v>
      </c>
      <c r="AI61">
        <f t="shared" si="27"/>
        <v>0.68055555555555558</v>
      </c>
      <c r="AJ61">
        <f t="shared" si="27"/>
        <v>0.64473684210526316</v>
      </c>
      <c r="AK61">
        <f t="shared" si="28"/>
        <v>0.61250000000000004</v>
      </c>
      <c r="AL61">
        <f t="shared" si="28"/>
        <v>0.58333333333333337</v>
      </c>
      <c r="AM61">
        <f t="shared" si="28"/>
        <v>0.55681818181818177</v>
      </c>
      <c r="AN61">
        <f t="shared" si="28"/>
        <v>0.53260869565217395</v>
      </c>
      <c r="AO61">
        <f t="shared" si="28"/>
        <v>0.51041666666666663</v>
      </c>
      <c r="AP61">
        <f t="shared" si="28"/>
        <v>0.49</v>
      </c>
    </row>
    <row r="62" spans="1:42" x14ac:dyDescent="0.25">
      <c r="A62">
        <v>40</v>
      </c>
      <c r="B62">
        <f t="shared" si="23"/>
        <v>0.92782996718203925</v>
      </c>
      <c r="K62">
        <v>0.51</v>
      </c>
      <c r="L62" s="12">
        <f t="shared" si="3"/>
        <v>0.62459087000000002</v>
      </c>
      <c r="P62">
        <v>250</v>
      </c>
      <c r="Q62">
        <f t="shared" ref="Q62:Z71" si="29">MIN(1.25,$P62/Q$11)</f>
        <v>1.25</v>
      </c>
      <c r="R62">
        <f t="shared" si="29"/>
        <v>1.25</v>
      </c>
      <c r="S62">
        <f t="shared" si="29"/>
        <v>1.25</v>
      </c>
      <c r="T62">
        <f t="shared" si="29"/>
        <v>1.25</v>
      </c>
      <c r="U62">
        <f t="shared" si="29"/>
        <v>1.25</v>
      </c>
      <c r="V62">
        <f t="shared" si="29"/>
        <v>1.25</v>
      </c>
      <c r="W62">
        <f t="shared" si="29"/>
        <v>1.25</v>
      </c>
      <c r="X62">
        <f t="shared" si="29"/>
        <v>1.25</v>
      </c>
      <c r="Y62">
        <f t="shared" si="29"/>
        <v>1.25</v>
      </c>
      <c r="Z62">
        <f t="shared" si="29"/>
        <v>1.25</v>
      </c>
      <c r="AA62">
        <f t="shared" ref="AA62:AJ71" si="30">MIN(1.25,$P62/AA$11)</f>
        <v>1.25</v>
      </c>
      <c r="AB62">
        <f t="shared" si="30"/>
        <v>1.1363636363636365</v>
      </c>
      <c r="AC62">
        <f t="shared" si="30"/>
        <v>1.0416666666666667</v>
      </c>
      <c r="AD62">
        <f t="shared" si="30"/>
        <v>0.96153846153846156</v>
      </c>
      <c r="AE62">
        <f t="shared" si="30"/>
        <v>0.8928571428571429</v>
      </c>
      <c r="AF62">
        <f t="shared" si="30"/>
        <v>0.83333333333333337</v>
      </c>
      <c r="AG62">
        <f t="shared" si="30"/>
        <v>0.78125</v>
      </c>
      <c r="AH62">
        <f t="shared" si="30"/>
        <v>0.73529411764705888</v>
      </c>
      <c r="AI62">
        <f t="shared" si="30"/>
        <v>0.69444444444444442</v>
      </c>
      <c r="AJ62">
        <f t="shared" si="30"/>
        <v>0.65789473684210531</v>
      </c>
      <c r="AK62">
        <f t="shared" ref="AK62:AP71" si="31">MIN(1.25,$P62/AK$11)</f>
        <v>0.625</v>
      </c>
      <c r="AL62">
        <f t="shared" si="31"/>
        <v>0.59523809523809523</v>
      </c>
      <c r="AM62">
        <f t="shared" si="31"/>
        <v>0.56818181818181823</v>
      </c>
      <c r="AN62">
        <f t="shared" si="31"/>
        <v>0.54347826086956519</v>
      </c>
      <c r="AO62">
        <f t="shared" si="31"/>
        <v>0.52083333333333337</v>
      </c>
      <c r="AP62">
        <f t="shared" si="31"/>
        <v>0.5</v>
      </c>
    </row>
    <row r="63" spans="1:42" x14ac:dyDescent="0.25">
      <c r="A63">
        <v>41</v>
      </c>
      <c r="B63">
        <f t="shared" si="23"/>
        <v>0.89218196601712985</v>
      </c>
      <c r="K63">
        <v>0.52</v>
      </c>
      <c r="L63" s="12">
        <f t="shared" si="3"/>
        <v>0.63140848000000005</v>
      </c>
      <c r="P63">
        <v>255</v>
      </c>
      <c r="Q63">
        <f t="shared" si="29"/>
        <v>1.25</v>
      </c>
      <c r="R63">
        <f t="shared" si="29"/>
        <v>1.25</v>
      </c>
      <c r="S63">
        <f t="shared" si="29"/>
        <v>1.25</v>
      </c>
      <c r="T63">
        <f t="shared" si="29"/>
        <v>1.25</v>
      </c>
      <c r="U63">
        <f t="shared" si="29"/>
        <v>1.25</v>
      </c>
      <c r="V63">
        <f t="shared" si="29"/>
        <v>1.25</v>
      </c>
      <c r="W63">
        <f t="shared" si="29"/>
        <v>1.25</v>
      </c>
      <c r="X63">
        <f t="shared" si="29"/>
        <v>1.25</v>
      </c>
      <c r="Y63">
        <f t="shared" si="29"/>
        <v>1.25</v>
      </c>
      <c r="Z63">
        <f t="shared" si="29"/>
        <v>1.25</v>
      </c>
      <c r="AA63">
        <f t="shared" si="30"/>
        <v>1.25</v>
      </c>
      <c r="AB63">
        <f t="shared" si="30"/>
        <v>1.1590909090909092</v>
      </c>
      <c r="AC63">
        <f t="shared" si="30"/>
        <v>1.0625</v>
      </c>
      <c r="AD63">
        <f t="shared" si="30"/>
        <v>0.98076923076923073</v>
      </c>
      <c r="AE63">
        <f t="shared" si="30"/>
        <v>0.9107142857142857</v>
      </c>
      <c r="AF63">
        <f t="shared" si="30"/>
        <v>0.85</v>
      </c>
      <c r="AG63">
        <f t="shared" si="30"/>
        <v>0.796875</v>
      </c>
      <c r="AH63">
        <f t="shared" si="30"/>
        <v>0.75</v>
      </c>
      <c r="AI63">
        <f t="shared" si="30"/>
        <v>0.70833333333333337</v>
      </c>
      <c r="AJ63">
        <f t="shared" si="30"/>
        <v>0.67105263157894735</v>
      </c>
      <c r="AK63">
        <f t="shared" si="31"/>
        <v>0.63749999999999996</v>
      </c>
      <c r="AL63">
        <f t="shared" si="31"/>
        <v>0.6071428571428571</v>
      </c>
      <c r="AM63">
        <f t="shared" si="31"/>
        <v>0.57954545454545459</v>
      </c>
      <c r="AN63">
        <f t="shared" si="31"/>
        <v>0.55434782608695654</v>
      </c>
      <c r="AO63">
        <f t="shared" si="31"/>
        <v>0.53125</v>
      </c>
      <c r="AP63">
        <f t="shared" si="31"/>
        <v>0.51</v>
      </c>
    </row>
    <row r="64" spans="1:42" x14ac:dyDescent="0.25">
      <c r="A64">
        <v>42</v>
      </c>
      <c r="B64">
        <f t="shared" si="23"/>
        <v>0.84535536317028726</v>
      </c>
      <c r="K64">
        <v>0.53</v>
      </c>
      <c r="L64" s="12">
        <f t="shared" si="3"/>
        <v>0.63817783000000006</v>
      </c>
      <c r="P64">
        <v>260</v>
      </c>
      <c r="Q64">
        <f t="shared" si="29"/>
        <v>1.25</v>
      </c>
      <c r="R64">
        <f t="shared" si="29"/>
        <v>1.25</v>
      </c>
      <c r="S64">
        <f t="shared" si="29"/>
        <v>1.25</v>
      </c>
      <c r="T64">
        <f t="shared" si="29"/>
        <v>1.25</v>
      </c>
      <c r="U64">
        <f t="shared" si="29"/>
        <v>1.25</v>
      </c>
      <c r="V64">
        <f t="shared" si="29"/>
        <v>1.25</v>
      </c>
      <c r="W64">
        <f t="shared" si="29"/>
        <v>1.25</v>
      </c>
      <c r="X64">
        <f t="shared" si="29"/>
        <v>1.25</v>
      </c>
      <c r="Y64">
        <f t="shared" si="29"/>
        <v>1.25</v>
      </c>
      <c r="Z64">
        <f t="shared" si="29"/>
        <v>1.25</v>
      </c>
      <c r="AA64">
        <f t="shared" si="30"/>
        <v>1.25</v>
      </c>
      <c r="AB64">
        <f t="shared" si="30"/>
        <v>1.1818181818181819</v>
      </c>
      <c r="AC64">
        <f t="shared" si="30"/>
        <v>1.0833333333333333</v>
      </c>
      <c r="AD64">
        <f t="shared" si="30"/>
        <v>1</v>
      </c>
      <c r="AE64">
        <f t="shared" si="30"/>
        <v>0.9285714285714286</v>
      </c>
      <c r="AF64">
        <f t="shared" si="30"/>
        <v>0.8666666666666667</v>
      </c>
      <c r="AG64">
        <f t="shared" si="30"/>
        <v>0.8125</v>
      </c>
      <c r="AH64">
        <f t="shared" si="30"/>
        <v>0.76470588235294112</v>
      </c>
      <c r="AI64">
        <f t="shared" si="30"/>
        <v>0.72222222222222221</v>
      </c>
      <c r="AJ64">
        <f t="shared" si="30"/>
        <v>0.68421052631578949</v>
      </c>
      <c r="AK64">
        <f t="shared" si="31"/>
        <v>0.65</v>
      </c>
      <c r="AL64">
        <f t="shared" si="31"/>
        <v>0.61904761904761907</v>
      </c>
      <c r="AM64">
        <f t="shared" si="31"/>
        <v>0.59090909090909094</v>
      </c>
      <c r="AN64">
        <f t="shared" si="31"/>
        <v>0.56521739130434778</v>
      </c>
      <c r="AO64">
        <f t="shared" si="31"/>
        <v>0.54166666666666663</v>
      </c>
      <c r="AP64">
        <f t="shared" si="31"/>
        <v>0.52</v>
      </c>
    </row>
    <row r="65" spans="1:42" x14ac:dyDescent="0.25">
      <c r="A65">
        <v>43</v>
      </c>
      <c r="B65">
        <f t="shared" si="23"/>
        <v>0.78114815517285174</v>
      </c>
      <c r="K65">
        <v>0.54</v>
      </c>
      <c r="L65" s="12">
        <f t="shared" si="3"/>
        <v>0.64489892000000004</v>
      </c>
      <c r="P65">
        <v>265</v>
      </c>
      <c r="Q65">
        <f t="shared" si="29"/>
        <v>1.25</v>
      </c>
      <c r="R65">
        <f t="shared" si="29"/>
        <v>1.25</v>
      </c>
      <c r="S65">
        <f t="shared" si="29"/>
        <v>1.25</v>
      </c>
      <c r="T65">
        <f t="shared" si="29"/>
        <v>1.25</v>
      </c>
      <c r="U65">
        <f t="shared" si="29"/>
        <v>1.25</v>
      </c>
      <c r="V65">
        <f t="shared" si="29"/>
        <v>1.25</v>
      </c>
      <c r="W65">
        <f t="shared" si="29"/>
        <v>1.25</v>
      </c>
      <c r="X65">
        <f t="shared" si="29"/>
        <v>1.25</v>
      </c>
      <c r="Y65">
        <f t="shared" si="29"/>
        <v>1.25</v>
      </c>
      <c r="Z65">
        <f t="shared" si="29"/>
        <v>1.25</v>
      </c>
      <c r="AA65">
        <f t="shared" si="30"/>
        <v>1.25</v>
      </c>
      <c r="AB65">
        <f t="shared" si="30"/>
        <v>1.2045454545454546</v>
      </c>
      <c r="AC65">
        <f t="shared" si="30"/>
        <v>1.1041666666666667</v>
      </c>
      <c r="AD65">
        <f t="shared" si="30"/>
        <v>1.0192307692307692</v>
      </c>
      <c r="AE65">
        <f t="shared" si="30"/>
        <v>0.9464285714285714</v>
      </c>
      <c r="AF65">
        <f t="shared" si="30"/>
        <v>0.8833333333333333</v>
      </c>
      <c r="AG65">
        <f t="shared" si="30"/>
        <v>0.828125</v>
      </c>
      <c r="AH65">
        <f t="shared" si="30"/>
        <v>0.77941176470588236</v>
      </c>
      <c r="AI65">
        <f t="shared" si="30"/>
        <v>0.73611111111111116</v>
      </c>
      <c r="AJ65">
        <f t="shared" si="30"/>
        <v>0.69736842105263153</v>
      </c>
      <c r="AK65">
        <f t="shared" si="31"/>
        <v>0.66249999999999998</v>
      </c>
      <c r="AL65">
        <f t="shared" si="31"/>
        <v>0.63095238095238093</v>
      </c>
      <c r="AM65">
        <f t="shared" si="31"/>
        <v>0.60227272727272729</v>
      </c>
      <c r="AN65">
        <f t="shared" si="31"/>
        <v>0.57608695652173914</v>
      </c>
      <c r="AO65">
        <f t="shared" si="31"/>
        <v>0.55208333333333337</v>
      </c>
      <c r="AP65">
        <f t="shared" si="31"/>
        <v>0.53</v>
      </c>
    </row>
    <row r="66" spans="1:42" x14ac:dyDescent="0.25">
      <c r="A66">
        <v>44</v>
      </c>
      <c r="B66">
        <f t="shared" si="23"/>
        <v>0.68065808279048379</v>
      </c>
      <c r="K66">
        <v>0.55000000000000004</v>
      </c>
      <c r="L66" s="12">
        <f t="shared" si="3"/>
        <v>0.65157175000000001</v>
      </c>
      <c r="P66">
        <v>270</v>
      </c>
      <c r="Q66">
        <f t="shared" si="29"/>
        <v>1.25</v>
      </c>
      <c r="R66">
        <f t="shared" si="29"/>
        <v>1.25</v>
      </c>
      <c r="S66">
        <f t="shared" si="29"/>
        <v>1.25</v>
      </c>
      <c r="T66">
        <f t="shared" si="29"/>
        <v>1.25</v>
      </c>
      <c r="U66">
        <f t="shared" si="29"/>
        <v>1.25</v>
      </c>
      <c r="V66">
        <f t="shared" si="29"/>
        <v>1.25</v>
      </c>
      <c r="W66">
        <f t="shared" si="29"/>
        <v>1.25</v>
      </c>
      <c r="X66">
        <f t="shared" si="29"/>
        <v>1.25</v>
      </c>
      <c r="Y66">
        <f t="shared" si="29"/>
        <v>1.25</v>
      </c>
      <c r="Z66">
        <f t="shared" si="29"/>
        <v>1.25</v>
      </c>
      <c r="AA66">
        <f t="shared" si="30"/>
        <v>1.25</v>
      </c>
      <c r="AB66">
        <f t="shared" si="30"/>
        <v>1.2272727272727273</v>
      </c>
      <c r="AC66">
        <f t="shared" si="30"/>
        <v>1.125</v>
      </c>
      <c r="AD66">
        <f t="shared" si="30"/>
        <v>1.0384615384615385</v>
      </c>
      <c r="AE66">
        <f t="shared" si="30"/>
        <v>0.9642857142857143</v>
      </c>
      <c r="AF66">
        <f t="shared" si="30"/>
        <v>0.9</v>
      </c>
      <c r="AG66">
        <f t="shared" si="30"/>
        <v>0.84375</v>
      </c>
      <c r="AH66">
        <f t="shared" si="30"/>
        <v>0.79411764705882348</v>
      </c>
      <c r="AI66">
        <f t="shared" si="30"/>
        <v>0.75</v>
      </c>
      <c r="AJ66">
        <f t="shared" si="30"/>
        <v>0.71052631578947367</v>
      </c>
      <c r="AK66">
        <f t="shared" si="31"/>
        <v>0.67500000000000004</v>
      </c>
      <c r="AL66">
        <f t="shared" si="31"/>
        <v>0.6428571428571429</v>
      </c>
      <c r="AM66">
        <f t="shared" si="31"/>
        <v>0.61363636363636365</v>
      </c>
      <c r="AN66">
        <f t="shared" si="31"/>
        <v>0.58695652173913049</v>
      </c>
      <c r="AO66">
        <f t="shared" si="31"/>
        <v>0.5625</v>
      </c>
      <c r="AP66">
        <f t="shared" si="31"/>
        <v>0.54</v>
      </c>
    </row>
    <row r="67" spans="1:42" x14ac:dyDescent="0.25">
      <c r="A67">
        <v>45</v>
      </c>
      <c r="B67">
        <f t="shared" si="23"/>
        <v>0</v>
      </c>
      <c r="K67">
        <v>0.56000000000000005</v>
      </c>
      <c r="L67" s="12">
        <f t="shared" si="3"/>
        <v>0.65819632000000006</v>
      </c>
      <c r="P67">
        <v>275</v>
      </c>
      <c r="Q67">
        <f t="shared" si="29"/>
        <v>1.25</v>
      </c>
      <c r="R67">
        <f t="shared" si="29"/>
        <v>1.25</v>
      </c>
      <c r="S67">
        <f t="shared" si="29"/>
        <v>1.25</v>
      </c>
      <c r="T67">
        <f t="shared" si="29"/>
        <v>1.25</v>
      </c>
      <c r="U67">
        <f t="shared" si="29"/>
        <v>1.25</v>
      </c>
      <c r="V67">
        <f t="shared" si="29"/>
        <v>1.25</v>
      </c>
      <c r="W67">
        <f t="shared" si="29"/>
        <v>1.25</v>
      </c>
      <c r="X67">
        <f t="shared" si="29"/>
        <v>1.25</v>
      </c>
      <c r="Y67">
        <f t="shared" si="29"/>
        <v>1.25</v>
      </c>
      <c r="Z67">
        <f t="shared" si="29"/>
        <v>1.25</v>
      </c>
      <c r="AA67">
        <f t="shared" si="30"/>
        <v>1.25</v>
      </c>
      <c r="AB67">
        <f t="shared" si="30"/>
        <v>1.25</v>
      </c>
      <c r="AC67">
        <f t="shared" si="30"/>
        <v>1.1458333333333333</v>
      </c>
      <c r="AD67">
        <f t="shared" si="30"/>
        <v>1.0576923076923077</v>
      </c>
      <c r="AE67">
        <f t="shared" si="30"/>
        <v>0.9821428571428571</v>
      </c>
      <c r="AF67">
        <f t="shared" si="30"/>
        <v>0.91666666666666663</v>
      </c>
      <c r="AG67">
        <f t="shared" si="30"/>
        <v>0.859375</v>
      </c>
      <c r="AH67">
        <f t="shared" si="30"/>
        <v>0.80882352941176472</v>
      </c>
      <c r="AI67">
        <f t="shared" si="30"/>
        <v>0.76388888888888884</v>
      </c>
      <c r="AJ67">
        <f t="shared" si="30"/>
        <v>0.72368421052631582</v>
      </c>
      <c r="AK67">
        <f t="shared" si="31"/>
        <v>0.6875</v>
      </c>
      <c r="AL67">
        <f t="shared" si="31"/>
        <v>0.65476190476190477</v>
      </c>
      <c r="AM67">
        <f t="shared" si="31"/>
        <v>0.625</v>
      </c>
      <c r="AN67">
        <f t="shared" si="31"/>
        <v>0.59782608695652173</v>
      </c>
      <c r="AO67">
        <f t="shared" si="31"/>
        <v>0.57291666666666663</v>
      </c>
      <c r="AP67">
        <f t="shared" si="31"/>
        <v>0.55000000000000004</v>
      </c>
    </row>
    <row r="68" spans="1:42" x14ac:dyDescent="0.25">
      <c r="A68">
        <v>46</v>
      </c>
      <c r="B68">
        <f t="shared" si="23"/>
        <v>0</v>
      </c>
      <c r="K68">
        <v>0.56999999999999995</v>
      </c>
      <c r="L68" s="12">
        <f t="shared" si="3"/>
        <v>0.66477262999999998</v>
      </c>
      <c r="P68">
        <v>280</v>
      </c>
      <c r="Q68">
        <f t="shared" si="29"/>
        <v>1.25</v>
      </c>
      <c r="R68">
        <f t="shared" si="29"/>
        <v>1.25</v>
      </c>
      <c r="S68">
        <f t="shared" si="29"/>
        <v>1.25</v>
      </c>
      <c r="T68">
        <f t="shared" si="29"/>
        <v>1.25</v>
      </c>
      <c r="U68">
        <f t="shared" si="29"/>
        <v>1.25</v>
      </c>
      <c r="V68">
        <f t="shared" si="29"/>
        <v>1.25</v>
      </c>
      <c r="W68">
        <f t="shared" si="29"/>
        <v>1.25</v>
      </c>
      <c r="X68">
        <f t="shared" si="29"/>
        <v>1.25</v>
      </c>
      <c r="Y68">
        <f t="shared" si="29"/>
        <v>1.25</v>
      </c>
      <c r="Z68">
        <f t="shared" si="29"/>
        <v>1.25</v>
      </c>
      <c r="AA68">
        <f t="shared" si="30"/>
        <v>1.25</v>
      </c>
      <c r="AB68">
        <f t="shared" si="30"/>
        <v>1.25</v>
      </c>
      <c r="AC68">
        <f t="shared" si="30"/>
        <v>1.1666666666666667</v>
      </c>
      <c r="AD68">
        <f t="shared" si="30"/>
        <v>1.0769230769230769</v>
      </c>
      <c r="AE68">
        <f t="shared" si="30"/>
        <v>1</v>
      </c>
      <c r="AF68">
        <f t="shared" si="30"/>
        <v>0.93333333333333335</v>
      </c>
      <c r="AG68">
        <f t="shared" si="30"/>
        <v>0.875</v>
      </c>
      <c r="AH68">
        <f t="shared" si="30"/>
        <v>0.82352941176470584</v>
      </c>
      <c r="AI68">
        <f t="shared" si="30"/>
        <v>0.77777777777777779</v>
      </c>
      <c r="AJ68">
        <f t="shared" si="30"/>
        <v>0.73684210526315785</v>
      </c>
      <c r="AK68">
        <f t="shared" si="31"/>
        <v>0.7</v>
      </c>
      <c r="AL68">
        <f t="shared" si="31"/>
        <v>0.66666666666666663</v>
      </c>
      <c r="AM68">
        <f t="shared" si="31"/>
        <v>0.63636363636363635</v>
      </c>
      <c r="AN68">
        <f t="shared" si="31"/>
        <v>0.60869565217391308</v>
      </c>
      <c r="AO68">
        <f t="shared" si="31"/>
        <v>0.58333333333333337</v>
      </c>
      <c r="AP68">
        <f t="shared" si="31"/>
        <v>0.56000000000000005</v>
      </c>
    </row>
    <row r="69" spans="1:42" x14ac:dyDescent="0.25">
      <c r="A69">
        <v>47</v>
      </c>
      <c r="B69">
        <f t="shared" si="23"/>
        <v>0</v>
      </c>
      <c r="K69">
        <v>0.57999999999999996</v>
      </c>
      <c r="L69" s="12">
        <f t="shared" si="3"/>
        <v>0.67130067999999998</v>
      </c>
      <c r="P69">
        <v>285</v>
      </c>
      <c r="Q69">
        <f t="shared" si="29"/>
        <v>1.25</v>
      </c>
      <c r="R69">
        <f t="shared" si="29"/>
        <v>1.25</v>
      </c>
      <c r="S69">
        <f t="shared" si="29"/>
        <v>1.25</v>
      </c>
      <c r="T69">
        <f t="shared" si="29"/>
        <v>1.25</v>
      </c>
      <c r="U69">
        <f t="shared" si="29"/>
        <v>1.25</v>
      </c>
      <c r="V69">
        <f t="shared" si="29"/>
        <v>1.25</v>
      </c>
      <c r="W69">
        <f t="shared" si="29"/>
        <v>1.25</v>
      </c>
      <c r="X69">
        <f t="shared" si="29"/>
        <v>1.25</v>
      </c>
      <c r="Y69">
        <f t="shared" si="29"/>
        <v>1.25</v>
      </c>
      <c r="Z69">
        <f t="shared" si="29"/>
        <v>1.25</v>
      </c>
      <c r="AA69">
        <f t="shared" si="30"/>
        <v>1.25</v>
      </c>
      <c r="AB69">
        <f t="shared" si="30"/>
        <v>1.25</v>
      </c>
      <c r="AC69">
        <f t="shared" si="30"/>
        <v>1.1875</v>
      </c>
      <c r="AD69">
        <f t="shared" si="30"/>
        <v>1.0961538461538463</v>
      </c>
      <c r="AE69">
        <f t="shared" si="30"/>
        <v>1.0178571428571428</v>
      </c>
      <c r="AF69">
        <f t="shared" si="30"/>
        <v>0.95</v>
      </c>
      <c r="AG69">
        <f t="shared" si="30"/>
        <v>0.890625</v>
      </c>
      <c r="AH69">
        <f t="shared" si="30"/>
        <v>0.83823529411764708</v>
      </c>
      <c r="AI69">
        <f t="shared" si="30"/>
        <v>0.79166666666666663</v>
      </c>
      <c r="AJ69">
        <f t="shared" si="30"/>
        <v>0.75</v>
      </c>
      <c r="AK69">
        <f t="shared" si="31"/>
        <v>0.71250000000000002</v>
      </c>
      <c r="AL69">
        <f t="shared" si="31"/>
        <v>0.6785714285714286</v>
      </c>
      <c r="AM69">
        <f t="shared" si="31"/>
        <v>0.64772727272727271</v>
      </c>
      <c r="AN69">
        <f t="shared" si="31"/>
        <v>0.61956521739130432</v>
      </c>
      <c r="AO69">
        <f t="shared" si="31"/>
        <v>0.59375</v>
      </c>
      <c r="AP69">
        <f t="shared" si="31"/>
        <v>0.56999999999999995</v>
      </c>
    </row>
    <row r="70" spans="1:42" x14ac:dyDescent="0.25">
      <c r="A70">
        <v>48</v>
      </c>
      <c r="B70">
        <f t="shared" si="23"/>
        <v>0</v>
      </c>
      <c r="K70">
        <v>0.59</v>
      </c>
      <c r="L70" s="12">
        <f t="shared" si="3"/>
        <v>0.67778046999999997</v>
      </c>
      <c r="P70">
        <v>290</v>
      </c>
      <c r="Q70">
        <f t="shared" si="29"/>
        <v>1.25</v>
      </c>
      <c r="R70">
        <f t="shared" si="29"/>
        <v>1.25</v>
      </c>
      <c r="S70">
        <f t="shared" si="29"/>
        <v>1.25</v>
      </c>
      <c r="T70">
        <f t="shared" si="29"/>
        <v>1.25</v>
      </c>
      <c r="U70">
        <f t="shared" si="29"/>
        <v>1.25</v>
      </c>
      <c r="V70">
        <f t="shared" si="29"/>
        <v>1.25</v>
      </c>
      <c r="W70">
        <f t="shared" si="29"/>
        <v>1.25</v>
      </c>
      <c r="X70">
        <f t="shared" si="29"/>
        <v>1.25</v>
      </c>
      <c r="Y70">
        <f t="shared" si="29"/>
        <v>1.25</v>
      </c>
      <c r="Z70">
        <f t="shared" si="29"/>
        <v>1.25</v>
      </c>
      <c r="AA70">
        <f t="shared" si="30"/>
        <v>1.25</v>
      </c>
      <c r="AB70">
        <f t="shared" si="30"/>
        <v>1.25</v>
      </c>
      <c r="AC70">
        <f t="shared" si="30"/>
        <v>1.2083333333333333</v>
      </c>
      <c r="AD70">
        <f t="shared" si="30"/>
        <v>1.1153846153846154</v>
      </c>
      <c r="AE70">
        <f t="shared" si="30"/>
        <v>1.0357142857142858</v>
      </c>
      <c r="AF70">
        <f t="shared" si="30"/>
        <v>0.96666666666666667</v>
      </c>
      <c r="AG70">
        <f t="shared" si="30"/>
        <v>0.90625</v>
      </c>
      <c r="AH70">
        <f t="shared" si="30"/>
        <v>0.8529411764705882</v>
      </c>
      <c r="AI70">
        <f t="shared" si="30"/>
        <v>0.80555555555555558</v>
      </c>
      <c r="AJ70">
        <f t="shared" si="30"/>
        <v>0.76315789473684215</v>
      </c>
      <c r="AK70">
        <f t="shared" si="31"/>
        <v>0.72499999999999998</v>
      </c>
      <c r="AL70">
        <f t="shared" si="31"/>
        <v>0.69047619047619047</v>
      </c>
      <c r="AM70">
        <f t="shared" si="31"/>
        <v>0.65909090909090906</v>
      </c>
      <c r="AN70">
        <f t="shared" si="31"/>
        <v>0.63043478260869568</v>
      </c>
      <c r="AO70">
        <f t="shared" si="31"/>
        <v>0.60416666666666663</v>
      </c>
      <c r="AP70">
        <f t="shared" si="31"/>
        <v>0.57999999999999996</v>
      </c>
    </row>
    <row r="71" spans="1:42" x14ac:dyDescent="0.25">
      <c r="A71">
        <v>49</v>
      </c>
      <c r="B71">
        <f t="shared" si="23"/>
        <v>0</v>
      </c>
      <c r="K71">
        <v>0.6</v>
      </c>
      <c r="L71" s="12">
        <f t="shared" si="3"/>
        <v>0.68421200000000004</v>
      </c>
      <c r="P71">
        <v>295</v>
      </c>
      <c r="Q71">
        <f t="shared" si="29"/>
        <v>1.25</v>
      </c>
      <c r="R71">
        <f t="shared" si="29"/>
        <v>1.25</v>
      </c>
      <c r="S71">
        <f t="shared" si="29"/>
        <v>1.25</v>
      </c>
      <c r="T71">
        <f t="shared" si="29"/>
        <v>1.25</v>
      </c>
      <c r="U71">
        <f t="shared" si="29"/>
        <v>1.25</v>
      </c>
      <c r="V71">
        <f t="shared" si="29"/>
        <v>1.25</v>
      </c>
      <c r="W71">
        <f t="shared" si="29"/>
        <v>1.25</v>
      </c>
      <c r="X71">
        <f t="shared" si="29"/>
        <v>1.25</v>
      </c>
      <c r="Y71">
        <f t="shared" si="29"/>
        <v>1.25</v>
      </c>
      <c r="Z71">
        <f t="shared" si="29"/>
        <v>1.25</v>
      </c>
      <c r="AA71">
        <f t="shared" si="30"/>
        <v>1.25</v>
      </c>
      <c r="AB71">
        <f t="shared" si="30"/>
        <v>1.25</v>
      </c>
      <c r="AC71">
        <f t="shared" si="30"/>
        <v>1.2291666666666667</v>
      </c>
      <c r="AD71">
        <f t="shared" si="30"/>
        <v>1.1346153846153846</v>
      </c>
      <c r="AE71">
        <f t="shared" si="30"/>
        <v>1.0535714285714286</v>
      </c>
      <c r="AF71">
        <f t="shared" si="30"/>
        <v>0.98333333333333328</v>
      </c>
      <c r="AG71">
        <f t="shared" si="30"/>
        <v>0.921875</v>
      </c>
      <c r="AH71">
        <f t="shared" si="30"/>
        <v>0.86764705882352944</v>
      </c>
      <c r="AI71">
        <f t="shared" si="30"/>
        <v>0.81944444444444442</v>
      </c>
      <c r="AJ71">
        <f t="shared" si="30"/>
        <v>0.77631578947368418</v>
      </c>
      <c r="AK71">
        <f t="shared" si="31"/>
        <v>0.73750000000000004</v>
      </c>
      <c r="AL71">
        <f t="shared" si="31"/>
        <v>0.70238095238095233</v>
      </c>
      <c r="AM71">
        <f t="shared" si="31"/>
        <v>0.67045454545454541</v>
      </c>
      <c r="AN71">
        <f t="shared" si="31"/>
        <v>0.64130434782608692</v>
      </c>
      <c r="AO71">
        <f t="shared" si="31"/>
        <v>0.61458333333333337</v>
      </c>
      <c r="AP71">
        <f t="shared" si="31"/>
        <v>0.59</v>
      </c>
    </row>
    <row r="72" spans="1:42" x14ac:dyDescent="0.25">
      <c r="A72">
        <v>50</v>
      </c>
      <c r="B72">
        <f t="shared" si="23"/>
        <v>0</v>
      </c>
      <c r="K72">
        <v>0.61</v>
      </c>
      <c r="L72" s="12">
        <f t="shared" si="3"/>
        <v>0.69059526999999998</v>
      </c>
      <c r="P72">
        <v>300</v>
      </c>
      <c r="Q72">
        <f t="shared" ref="Q72:Z81" si="32">MIN(1.25,$P72/Q$11)</f>
        <v>1.25</v>
      </c>
      <c r="R72">
        <f t="shared" si="32"/>
        <v>1.25</v>
      </c>
      <c r="S72">
        <f t="shared" si="32"/>
        <v>1.25</v>
      </c>
      <c r="T72">
        <f t="shared" si="32"/>
        <v>1.25</v>
      </c>
      <c r="U72">
        <f t="shared" si="32"/>
        <v>1.25</v>
      </c>
      <c r="V72">
        <f t="shared" si="32"/>
        <v>1.25</v>
      </c>
      <c r="W72">
        <f t="shared" si="32"/>
        <v>1.25</v>
      </c>
      <c r="X72">
        <f t="shared" si="32"/>
        <v>1.25</v>
      </c>
      <c r="Y72">
        <f t="shared" si="32"/>
        <v>1.25</v>
      </c>
      <c r="Z72">
        <f t="shared" si="32"/>
        <v>1.25</v>
      </c>
      <c r="AA72">
        <f t="shared" ref="AA72:AJ81" si="33">MIN(1.25,$P72/AA$11)</f>
        <v>1.25</v>
      </c>
      <c r="AB72">
        <f t="shared" si="33"/>
        <v>1.25</v>
      </c>
      <c r="AC72">
        <f t="shared" si="33"/>
        <v>1.25</v>
      </c>
      <c r="AD72">
        <f t="shared" si="33"/>
        <v>1.1538461538461537</v>
      </c>
      <c r="AE72">
        <f t="shared" si="33"/>
        <v>1.0714285714285714</v>
      </c>
      <c r="AF72">
        <f t="shared" si="33"/>
        <v>1</v>
      </c>
      <c r="AG72">
        <f t="shared" si="33"/>
        <v>0.9375</v>
      </c>
      <c r="AH72">
        <f t="shared" si="33"/>
        <v>0.88235294117647056</v>
      </c>
      <c r="AI72">
        <f t="shared" si="33"/>
        <v>0.83333333333333337</v>
      </c>
      <c r="AJ72">
        <f t="shared" si="33"/>
        <v>0.78947368421052633</v>
      </c>
      <c r="AK72">
        <f t="shared" ref="AK72:AP81" si="34">MIN(1.25,$P72/AK$11)</f>
        <v>0.75</v>
      </c>
      <c r="AL72">
        <f t="shared" si="34"/>
        <v>0.7142857142857143</v>
      </c>
      <c r="AM72">
        <f t="shared" si="34"/>
        <v>0.68181818181818177</v>
      </c>
      <c r="AN72">
        <f t="shared" si="34"/>
        <v>0.65217391304347827</v>
      </c>
      <c r="AO72">
        <f t="shared" si="34"/>
        <v>0.625</v>
      </c>
      <c r="AP72">
        <f t="shared" si="34"/>
        <v>0.6</v>
      </c>
    </row>
    <row r="73" spans="1:42" x14ac:dyDescent="0.25">
      <c r="A73">
        <v>51</v>
      </c>
      <c r="B73">
        <f t="shared" si="23"/>
        <v>0</v>
      </c>
      <c r="K73">
        <v>0.62</v>
      </c>
      <c r="L73" s="12">
        <f t="shared" si="3"/>
        <v>0.69693028000000001</v>
      </c>
      <c r="P73">
        <v>305</v>
      </c>
      <c r="Q73">
        <f t="shared" si="32"/>
        <v>1.25</v>
      </c>
      <c r="R73">
        <f t="shared" si="32"/>
        <v>1.25</v>
      </c>
      <c r="S73">
        <f t="shared" si="32"/>
        <v>1.25</v>
      </c>
      <c r="T73">
        <f t="shared" si="32"/>
        <v>1.25</v>
      </c>
      <c r="U73">
        <f t="shared" si="32"/>
        <v>1.25</v>
      </c>
      <c r="V73">
        <f t="shared" si="32"/>
        <v>1.25</v>
      </c>
      <c r="W73">
        <f t="shared" si="32"/>
        <v>1.25</v>
      </c>
      <c r="X73">
        <f t="shared" si="32"/>
        <v>1.25</v>
      </c>
      <c r="Y73">
        <f t="shared" si="32"/>
        <v>1.25</v>
      </c>
      <c r="Z73">
        <f t="shared" si="32"/>
        <v>1.25</v>
      </c>
      <c r="AA73">
        <f t="shared" si="33"/>
        <v>1.25</v>
      </c>
      <c r="AB73">
        <f t="shared" si="33"/>
        <v>1.25</v>
      </c>
      <c r="AC73">
        <f t="shared" si="33"/>
        <v>1.25</v>
      </c>
      <c r="AD73">
        <f t="shared" si="33"/>
        <v>1.1730769230769231</v>
      </c>
      <c r="AE73">
        <f t="shared" si="33"/>
        <v>1.0892857142857142</v>
      </c>
      <c r="AF73">
        <f t="shared" si="33"/>
        <v>1.0166666666666666</v>
      </c>
      <c r="AG73">
        <f t="shared" si="33"/>
        <v>0.953125</v>
      </c>
      <c r="AH73">
        <f t="shared" si="33"/>
        <v>0.8970588235294118</v>
      </c>
      <c r="AI73">
        <f t="shared" si="33"/>
        <v>0.84722222222222221</v>
      </c>
      <c r="AJ73">
        <f t="shared" si="33"/>
        <v>0.80263157894736847</v>
      </c>
      <c r="AK73">
        <f t="shared" si="34"/>
        <v>0.76249999999999996</v>
      </c>
      <c r="AL73">
        <f t="shared" si="34"/>
        <v>0.72619047619047616</v>
      </c>
      <c r="AM73">
        <f t="shared" si="34"/>
        <v>0.69318181818181823</v>
      </c>
      <c r="AN73">
        <f t="shared" si="34"/>
        <v>0.66304347826086951</v>
      </c>
      <c r="AO73">
        <f t="shared" si="34"/>
        <v>0.63541666666666663</v>
      </c>
      <c r="AP73">
        <f t="shared" si="34"/>
        <v>0.61</v>
      </c>
    </row>
    <row r="74" spans="1:42" x14ac:dyDescent="0.25">
      <c r="A74">
        <v>52</v>
      </c>
      <c r="B74">
        <f t="shared" si="23"/>
        <v>0</v>
      </c>
      <c r="K74">
        <v>0.63</v>
      </c>
      <c r="L74" s="12">
        <f t="shared" si="3"/>
        <v>0.70321702999999991</v>
      </c>
      <c r="P74">
        <v>310</v>
      </c>
      <c r="Q74">
        <f t="shared" si="32"/>
        <v>1.25</v>
      </c>
      <c r="R74">
        <f t="shared" si="32"/>
        <v>1.25</v>
      </c>
      <c r="S74">
        <f t="shared" si="32"/>
        <v>1.25</v>
      </c>
      <c r="T74">
        <f t="shared" si="32"/>
        <v>1.25</v>
      </c>
      <c r="U74">
        <f t="shared" si="32"/>
        <v>1.25</v>
      </c>
      <c r="V74">
        <f t="shared" si="32"/>
        <v>1.25</v>
      </c>
      <c r="W74">
        <f t="shared" si="32"/>
        <v>1.25</v>
      </c>
      <c r="X74">
        <f t="shared" si="32"/>
        <v>1.25</v>
      </c>
      <c r="Y74">
        <f t="shared" si="32"/>
        <v>1.25</v>
      </c>
      <c r="Z74">
        <f t="shared" si="32"/>
        <v>1.25</v>
      </c>
      <c r="AA74">
        <f t="shared" si="33"/>
        <v>1.25</v>
      </c>
      <c r="AB74">
        <f t="shared" si="33"/>
        <v>1.25</v>
      </c>
      <c r="AC74">
        <f t="shared" si="33"/>
        <v>1.25</v>
      </c>
      <c r="AD74">
        <f t="shared" si="33"/>
        <v>1.1923076923076923</v>
      </c>
      <c r="AE74">
        <f t="shared" si="33"/>
        <v>1.1071428571428572</v>
      </c>
      <c r="AF74">
        <f t="shared" si="33"/>
        <v>1.0333333333333334</v>
      </c>
      <c r="AG74">
        <f t="shared" si="33"/>
        <v>0.96875</v>
      </c>
      <c r="AH74">
        <f t="shared" si="33"/>
        <v>0.91176470588235292</v>
      </c>
      <c r="AI74">
        <f t="shared" si="33"/>
        <v>0.86111111111111116</v>
      </c>
      <c r="AJ74">
        <f t="shared" si="33"/>
        <v>0.81578947368421051</v>
      </c>
      <c r="AK74">
        <f t="shared" si="34"/>
        <v>0.77500000000000002</v>
      </c>
      <c r="AL74">
        <f t="shared" si="34"/>
        <v>0.73809523809523814</v>
      </c>
      <c r="AM74">
        <f t="shared" si="34"/>
        <v>0.70454545454545459</v>
      </c>
      <c r="AN74">
        <f t="shared" si="34"/>
        <v>0.67391304347826086</v>
      </c>
      <c r="AO74">
        <f t="shared" si="34"/>
        <v>0.64583333333333337</v>
      </c>
      <c r="AP74">
        <f t="shared" si="34"/>
        <v>0.62</v>
      </c>
    </row>
    <row r="75" spans="1:42" x14ac:dyDescent="0.25">
      <c r="A75">
        <v>53</v>
      </c>
      <c r="B75">
        <f t="shared" si="23"/>
        <v>0</v>
      </c>
      <c r="K75">
        <v>0.64</v>
      </c>
      <c r="L75" s="12">
        <f t="shared" si="3"/>
        <v>0.70945552000000001</v>
      </c>
      <c r="P75">
        <v>315</v>
      </c>
      <c r="Q75">
        <f t="shared" si="32"/>
        <v>1.25</v>
      </c>
      <c r="R75">
        <f t="shared" si="32"/>
        <v>1.25</v>
      </c>
      <c r="S75">
        <f t="shared" si="32"/>
        <v>1.25</v>
      </c>
      <c r="T75">
        <f t="shared" si="32"/>
        <v>1.25</v>
      </c>
      <c r="U75">
        <f t="shared" si="32"/>
        <v>1.25</v>
      </c>
      <c r="V75">
        <f t="shared" si="32"/>
        <v>1.25</v>
      </c>
      <c r="W75">
        <f t="shared" si="32"/>
        <v>1.25</v>
      </c>
      <c r="X75">
        <f t="shared" si="32"/>
        <v>1.25</v>
      </c>
      <c r="Y75">
        <f t="shared" si="32"/>
        <v>1.25</v>
      </c>
      <c r="Z75">
        <f t="shared" si="32"/>
        <v>1.25</v>
      </c>
      <c r="AA75">
        <f t="shared" si="33"/>
        <v>1.25</v>
      </c>
      <c r="AB75">
        <f t="shared" si="33"/>
        <v>1.25</v>
      </c>
      <c r="AC75">
        <f t="shared" si="33"/>
        <v>1.25</v>
      </c>
      <c r="AD75">
        <f t="shared" si="33"/>
        <v>1.2115384615384615</v>
      </c>
      <c r="AE75">
        <f t="shared" si="33"/>
        <v>1.125</v>
      </c>
      <c r="AF75">
        <f t="shared" si="33"/>
        <v>1.05</v>
      </c>
      <c r="AG75">
        <f t="shared" si="33"/>
        <v>0.984375</v>
      </c>
      <c r="AH75">
        <f t="shared" si="33"/>
        <v>0.92647058823529416</v>
      </c>
      <c r="AI75">
        <f t="shared" si="33"/>
        <v>0.875</v>
      </c>
      <c r="AJ75">
        <f t="shared" si="33"/>
        <v>0.82894736842105265</v>
      </c>
      <c r="AK75">
        <f t="shared" si="34"/>
        <v>0.78749999999999998</v>
      </c>
      <c r="AL75">
        <f t="shared" si="34"/>
        <v>0.75</v>
      </c>
      <c r="AM75">
        <f t="shared" si="34"/>
        <v>0.71590909090909094</v>
      </c>
      <c r="AN75">
        <f t="shared" si="34"/>
        <v>0.68478260869565222</v>
      </c>
      <c r="AO75">
        <f t="shared" si="34"/>
        <v>0.65625</v>
      </c>
      <c r="AP75">
        <f t="shared" si="34"/>
        <v>0.63</v>
      </c>
    </row>
    <row r="76" spans="1:42" x14ac:dyDescent="0.25">
      <c r="A76">
        <v>54</v>
      </c>
      <c r="B76">
        <f t="shared" ref="B76:B77" si="35">IF(A76&gt;45,0,((45-A76)/(45-topt))^0.2*EXP(0.076*(1-((45-A76)/(45-topt))^2.63)))</f>
        <v>0</v>
      </c>
      <c r="K76">
        <v>0.65</v>
      </c>
      <c r="L76" s="12">
        <f t="shared" ref="L76:L136" si="36">0.2129+0.9303*K76-0.2413*K76^2</f>
        <v>0.71564574999999997</v>
      </c>
      <c r="P76">
        <v>320</v>
      </c>
      <c r="Q76">
        <f t="shared" si="32"/>
        <v>1.25</v>
      </c>
      <c r="R76">
        <f t="shared" si="32"/>
        <v>1.25</v>
      </c>
      <c r="S76">
        <f t="shared" si="32"/>
        <v>1.25</v>
      </c>
      <c r="T76">
        <f t="shared" si="32"/>
        <v>1.25</v>
      </c>
      <c r="U76">
        <f t="shared" si="32"/>
        <v>1.25</v>
      </c>
      <c r="V76">
        <f t="shared" si="32"/>
        <v>1.25</v>
      </c>
      <c r="W76">
        <f t="shared" si="32"/>
        <v>1.25</v>
      </c>
      <c r="X76">
        <f t="shared" si="32"/>
        <v>1.25</v>
      </c>
      <c r="Y76">
        <f t="shared" si="32"/>
        <v>1.25</v>
      </c>
      <c r="Z76">
        <f t="shared" si="32"/>
        <v>1.25</v>
      </c>
      <c r="AA76">
        <f t="shared" si="33"/>
        <v>1.25</v>
      </c>
      <c r="AB76">
        <f t="shared" si="33"/>
        <v>1.25</v>
      </c>
      <c r="AC76">
        <f t="shared" si="33"/>
        <v>1.25</v>
      </c>
      <c r="AD76">
        <f t="shared" si="33"/>
        <v>1.2307692307692308</v>
      </c>
      <c r="AE76">
        <f t="shared" si="33"/>
        <v>1.1428571428571428</v>
      </c>
      <c r="AF76">
        <f t="shared" si="33"/>
        <v>1.0666666666666667</v>
      </c>
      <c r="AG76">
        <f t="shared" si="33"/>
        <v>1</v>
      </c>
      <c r="AH76">
        <f t="shared" si="33"/>
        <v>0.94117647058823528</v>
      </c>
      <c r="AI76">
        <f t="shared" si="33"/>
        <v>0.88888888888888884</v>
      </c>
      <c r="AJ76">
        <f t="shared" si="33"/>
        <v>0.84210526315789469</v>
      </c>
      <c r="AK76">
        <f t="shared" si="34"/>
        <v>0.8</v>
      </c>
      <c r="AL76">
        <f t="shared" si="34"/>
        <v>0.76190476190476186</v>
      </c>
      <c r="AM76">
        <f t="shared" si="34"/>
        <v>0.72727272727272729</v>
      </c>
      <c r="AN76">
        <f t="shared" si="34"/>
        <v>0.69565217391304346</v>
      </c>
      <c r="AO76">
        <f t="shared" si="34"/>
        <v>0.66666666666666663</v>
      </c>
      <c r="AP76">
        <f t="shared" si="34"/>
        <v>0.64</v>
      </c>
    </row>
    <row r="77" spans="1:42" x14ac:dyDescent="0.25">
      <c r="A77">
        <v>55</v>
      </c>
      <c r="B77">
        <f t="shared" si="35"/>
        <v>0</v>
      </c>
      <c r="K77">
        <v>0.66</v>
      </c>
      <c r="L77" s="12">
        <f t="shared" si="36"/>
        <v>0.72178772000000002</v>
      </c>
      <c r="P77">
        <v>325</v>
      </c>
      <c r="Q77">
        <f t="shared" si="32"/>
        <v>1.25</v>
      </c>
      <c r="R77">
        <f t="shared" si="32"/>
        <v>1.25</v>
      </c>
      <c r="S77">
        <f t="shared" si="32"/>
        <v>1.25</v>
      </c>
      <c r="T77">
        <f t="shared" si="32"/>
        <v>1.25</v>
      </c>
      <c r="U77">
        <f t="shared" si="32"/>
        <v>1.25</v>
      </c>
      <c r="V77">
        <f t="shared" si="32"/>
        <v>1.25</v>
      </c>
      <c r="W77">
        <f t="shared" si="32"/>
        <v>1.25</v>
      </c>
      <c r="X77">
        <f t="shared" si="32"/>
        <v>1.25</v>
      </c>
      <c r="Y77">
        <f t="shared" si="32"/>
        <v>1.25</v>
      </c>
      <c r="Z77">
        <f t="shared" si="32"/>
        <v>1.25</v>
      </c>
      <c r="AA77">
        <f t="shared" si="33"/>
        <v>1.25</v>
      </c>
      <c r="AB77">
        <f t="shared" si="33"/>
        <v>1.25</v>
      </c>
      <c r="AC77">
        <f t="shared" si="33"/>
        <v>1.25</v>
      </c>
      <c r="AD77">
        <f t="shared" si="33"/>
        <v>1.25</v>
      </c>
      <c r="AE77">
        <f t="shared" si="33"/>
        <v>1.1607142857142858</v>
      </c>
      <c r="AF77">
        <f t="shared" si="33"/>
        <v>1.0833333333333333</v>
      </c>
      <c r="AG77">
        <f t="shared" si="33"/>
        <v>1.015625</v>
      </c>
      <c r="AH77">
        <f t="shared" si="33"/>
        <v>0.95588235294117652</v>
      </c>
      <c r="AI77">
        <f t="shared" si="33"/>
        <v>0.90277777777777779</v>
      </c>
      <c r="AJ77">
        <f t="shared" si="33"/>
        <v>0.85526315789473684</v>
      </c>
      <c r="AK77">
        <f t="shared" si="34"/>
        <v>0.8125</v>
      </c>
      <c r="AL77">
        <f t="shared" si="34"/>
        <v>0.77380952380952384</v>
      </c>
      <c r="AM77">
        <f t="shared" si="34"/>
        <v>0.73863636363636365</v>
      </c>
      <c r="AN77">
        <f t="shared" si="34"/>
        <v>0.70652173913043481</v>
      </c>
      <c r="AO77">
        <f t="shared" si="34"/>
        <v>0.67708333333333337</v>
      </c>
      <c r="AP77">
        <f t="shared" si="34"/>
        <v>0.65</v>
      </c>
    </row>
    <row r="78" spans="1:42" x14ac:dyDescent="0.25">
      <c r="K78">
        <v>0.67</v>
      </c>
      <c r="L78" s="12">
        <f t="shared" si="36"/>
        <v>0.72788142999999994</v>
      </c>
      <c r="P78">
        <v>330</v>
      </c>
      <c r="Q78">
        <f t="shared" si="32"/>
        <v>1.25</v>
      </c>
      <c r="R78">
        <f t="shared" si="32"/>
        <v>1.25</v>
      </c>
      <c r="S78">
        <f t="shared" si="32"/>
        <v>1.25</v>
      </c>
      <c r="T78">
        <f t="shared" si="32"/>
        <v>1.25</v>
      </c>
      <c r="U78">
        <f t="shared" si="32"/>
        <v>1.25</v>
      </c>
      <c r="V78">
        <f t="shared" si="32"/>
        <v>1.25</v>
      </c>
      <c r="W78">
        <f t="shared" si="32"/>
        <v>1.25</v>
      </c>
      <c r="X78">
        <f t="shared" si="32"/>
        <v>1.25</v>
      </c>
      <c r="Y78">
        <f t="shared" si="32"/>
        <v>1.25</v>
      </c>
      <c r="Z78">
        <f t="shared" si="32"/>
        <v>1.25</v>
      </c>
      <c r="AA78">
        <f t="shared" si="33"/>
        <v>1.25</v>
      </c>
      <c r="AB78">
        <f t="shared" si="33"/>
        <v>1.25</v>
      </c>
      <c r="AC78">
        <f t="shared" si="33"/>
        <v>1.25</v>
      </c>
      <c r="AD78">
        <f t="shared" si="33"/>
        <v>1.25</v>
      </c>
      <c r="AE78">
        <f t="shared" si="33"/>
        <v>1.1785714285714286</v>
      </c>
      <c r="AF78">
        <f t="shared" si="33"/>
        <v>1.1000000000000001</v>
      </c>
      <c r="AG78">
        <f t="shared" si="33"/>
        <v>1.03125</v>
      </c>
      <c r="AH78">
        <f t="shared" si="33"/>
        <v>0.97058823529411764</v>
      </c>
      <c r="AI78">
        <f t="shared" si="33"/>
        <v>0.91666666666666663</v>
      </c>
      <c r="AJ78">
        <f t="shared" si="33"/>
        <v>0.86842105263157898</v>
      </c>
      <c r="AK78">
        <f t="shared" si="34"/>
        <v>0.82499999999999996</v>
      </c>
      <c r="AL78">
        <f t="shared" si="34"/>
        <v>0.7857142857142857</v>
      </c>
      <c r="AM78">
        <f t="shared" si="34"/>
        <v>0.75</v>
      </c>
      <c r="AN78">
        <f t="shared" si="34"/>
        <v>0.71739130434782605</v>
      </c>
      <c r="AO78">
        <f t="shared" si="34"/>
        <v>0.6875</v>
      </c>
      <c r="AP78">
        <f t="shared" si="34"/>
        <v>0.66</v>
      </c>
    </row>
    <row r="79" spans="1:42" x14ac:dyDescent="0.25">
      <c r="K79">
        <v>0.68</v>
      </c>
      <c r="L79" s="12">
        <f t="shared" si="36"/>
        <v>0.73392688000000006</v>
      </c>
      <c r="P79">
        <v>335</v>
      </c>
      <c r="Q79">
        <f t="shared" si="32"/>
        <v>1.25</v>
      </c>
      <c r="R79">
        <f t="shared" si="32"/>
        <v>1.25</v>
      </c>
      <c r="S79">
        <f t="shared" si="32"/>
        <v>1.25</v>
      </c>
      <c r="T79">
        <f t="shared" si="32"/>
        <v>1.25</v>
      </c>
      <c r="U79">
        <f t="shared" si="32"/>
        <v>1.25</v>
      </c>
      <c r="V79">
        <f t="shared" si="32"/>
        <v>1.25</v>
      </c>
      <c r="W79">
        <f t="shared" si="32"/>
        <v>1.25</v>
      </c>
      <c r="X79">
        <f t="shared" si="32"/>
        <v>1.25</v>
      </c>
      <c r="Y79">
        <f t="shared" si="32"/>
        <v>1.25</v>
      </c>
      <c r="Z79">
        <f t="shared" si="32"/>
        <v>1.25</v>
      </c>
      <c r="AA79">
        <f t="shared" si="33"/>
        <v>1.25</v>
      </c>
      <c r="AB79">
        <f t="shared" si="33"/>
        <v>1.25</v>
      </c>
      <c r="AC79">
        <f t="shared" si="33"/>
        <v>1.25</v>
      </c>
      <c r="AD79">
        <f t="shared" si="33"/>
        <v>1.25</v>
      </c>
      <c r="AE79">
        <f t="shared" si="33"/>
        <v>1.1964285714285714</v>
      </c>
      <c r="AF79">
        <f t="shared" si="33"/>
        <v>1.1166666666666667</v>
      </c>
      <c r="AG79">
        <f t="shared" si="33"/>
        <v>1.046875</v>
      </c>
      <c r="AH79">
        <f t="shared" si="33"/>
        <v>0.98529411764705888</v>
      </c>
      <c r="AI79">
        <f t="shared" si="33"/>
        <v>0.93055555555555558</v>
      </c>
      <c r="AJ79">
        <f t="shared" si="33"/>
        <v>0.88157894736842102</v>
      </c>
      <c r="AK79">
        <f t="shared" si="34"/>
        <v>0.83750000000000002</v>
      </c>
      <c r="AL79">
        <f t="shared" si="34"/>
        <v>0.79761904761904767</v>
      </c>
      <c r="AM79">
        <f t="shared" si="34"/>
        <v>0.76136363636363635</v>
      </c>
      <c r="AN79">
        <f t="shared" si="34"/>
        <v>0.72826086956521741</v>
      </c>
      <c r="AO79">
        <f t="shared" si="34"/>
        <v>0.69791666666666663</v>
      </c>
      <c r="AP79">
        <f t="shared" si="34"/>
        <v>0.67</v>
      </c>
    </row>
    <row r="80" spans="1:42" x14ac:dyDescent="0.25">
      <c r="K80">
        <v>0.69</v>
      </c>
      <c r="L80" s="12">
        <f t="shared" si="36"/>
        <v>0.73992407000000004</v>
      </c>
      <c r="P80">
        <v>340</v>
      </c>
      <c r="Q80">
        <f t="shared" si="32"/>
        <v>1.25</v>
      </c>
      <c r="R80">
        <f t="shared" si="32"/>
        <v>1.25</v>
      </c>
      <c r="S80">
        <f t="shared" si="32"/>
        <v>1.25</v>
      </c>
      <c r="T80">
        <f t="shared" si="32"/>
        <v>1.25</v>
      </c>
      <c r="U80">
        <f t="shared" si="32"/>
        <v>1.25</v>
      </c>
      <c r="V80">
        <f t="shared" si="32"/>
        <v>1.25</v>
      </c>
      <c r="W80">
        <f t="shared" si="32"/>
        <v>1.25</v>
      </c>
      <c r="X80">
        <f t="shared" si="32"/>
        <v>1.25</v>
      </c>
      <c r="Y80">
        <f t="shared" si="32"/>
        <v>1.25</v>
      </c>
      <c r="Z80">
        <f t="shared" si="32"/>
        <v>1.25</v>
      </c>
      <c r="AA80">
        <f t="shared" si="33"/>
        <v>1.25</v>
      </c>
      <c r="AB80">
        <f t="shared" si="33"/>
        <v>1.25</v>
      </c>
      <c r="AC80">
        <f t="shared" si="33"/>
        <v>1.25</v>
      </c>
      <c r="AD80">
        <f t="shared" si="33"/>
        <v>1.25</v>
      </c>
      <c r="AE80">
        <f t="shared" si="33"/>
        <v>1.2142857142857142</v>
      </c>
      <c r="AF80">
        <f t="shared" si="33"/>
        <v>1.1333333333333333</v>
      </c>
      <c r="AG80">
        <f t="shared" si="33"/>
        <v>1.0625</v>
      </c>
      <c r="AH80">
        <f t="shared" si="33"/>
        <v>1</v>
      </c>
      <c r="AI80">
        <f t="shared" si="33"/>
        <v>0.94444444444444442</v>
      </c>
      <c r="AJ80">
        <f t="shared" si="33"/>
        <v>0.89473684210526316</v>
      </c>
      <c r="AK80">
        <f t="shared" si="34"/>
        <v>0.85</v>
      </c>
      <c r="AL80">
        <f t="shared" si="34"/>
        <v>0.80952380952380953</v>
      </c>
      <c r="AM80">
        <f t="shared" si="34"/>
        <v>0.77272727272727271</v>
      </c>
      <c r="AN80">
        <f t="shared" si="34"/>
        <v>0.73913043478260865</v>
      </c>
      <c r="AO80">
        <f t="shared" si="34"/>
        <v>0.70833333333333337</v>
      </c>
      <c r="AP80">
        <f t="shared" si="34"/>
        <v>0.68</v>
      </c>
    </row>
    <row r="81" spans="11:42" x14ac:dyDescent="0.25">
      <c r="K81">
        <v>0.7</v>
      </c>
      <c r="L81" s="12">
        <f t="shared" si="36"/>
        <v>0.74587300000000001</v>
      </c>
      <c r="P81">
        <v>345</v>
      </c>
      <c r="Q81">
        <f t="shared" si="32"/>
        <v>1.25</v>
      </c>
      <c r="R81">
        <f t="shared" si="32"/>
        <v>1.25</v>
      </c>
      <c r="S81">
        <f t="shared" si="32"/>
        <v>1.25</v>
      </c>
      <c r="T81">
        <f t="shared" si="32"/>
        <v>1.25</v>
      </c>
      <c r="U81">
        <f t="shared" si="32"/>
        <v>1.25</v>
      </c>
      <c r="V81">
        <f t="shared" si="32"/>
        <v>1.25</v>
      </c>
      <c r="W81">
        <f t="shared" si="32"/>
        <v>1.25</v>
      </c>
      <c r="X81">
        <f t="shared" si="32"/>
        <v>1.25</v>
      </c>
      <c r="Y81">
        <f t="shared" si="32"/>
        <v>1.25</v>
      </c>
      <c r="Z81">
        <f t="shared" si="32"/>
        <v>1.25</v>
      </c>
      <c r="AA81">
        <f t="shared" si="33"/>
        <v>1.25</v>
      </c>
      <c r="AB81">
        <f t="shared" si="33"/>
        <v>1.25</v>
      </c>
      <c r="AC81">
        <f t="shared" si="33"/>
        <v>1.25</v>
      </c>
      <c r="AD81">
        <f t="shared" si="33"/>
        <v>1.25</v>
      </c>
      <c r="AE81">
        <f t="shared" si="33"/>
        <v>1.2321428571428572</v>
      </c>
      <c r="AF81">
        <f t="shared" si="33"/>
        <v>1.1499999999999999</v>
      </c>
      <c r="AG81">
        <f t="shared" si="33"/>
        <v>1.078125</v>
      </c>
      <c r="AH81">
        <f t="shared" si="33"/>
        <v>1.0147058823529411</v>
      </c>
      <c r="AI81">
        <f t="shared" si="33"/>
        <v>0.95833333333333337</v>
      </c>
      <c r="AJ81">
        <f t="shared" si="33"/>
        <v>0.90789473684210531</v>
      </c>
      <c r="AK81">
        <f t="shared" si="34"/>
        <v>0.86250000000000004</v>
      </c>
      <c r="AL81">
        <f t="shared" si="34"/>
        <v>0.8214285714285714</v>
      </c>
      <c r="AM81">
        <f t="shared" si="34"/>
        <v>0.78409090909090906</v>
      </c>
      <c r="AN81">
        <f t="shared" si="34"/>
        <v>0.75</v>
      </c>
      <c r="AO81">
        <f t="shared" si="34"/>
        <v>0.71875</v>
      </c>
      <c r="AP81">
        <f t="shared" si="34"/>
        <v>0.69</v>
      </c>
    </row>
    <row r="82" spans="11:42" x14ac:dyDescent="0.25">
      <c r="K82">
        <v>0.71</v>
      </c>
      <c r="L82" s="12">
        <f t="shared" si="36"/>
        <v>0.75177366999999995</v>
      </c>
      <c r="P82">
        <v>350</v>
      </c>
      <c r="Q82">
        <f t="shared" ref="Q82:Z91" si="37">MIN(1.25,$P82/Q$11)</f>
        <v>1.25</v>
      </c>
      <c r="R82">
        <f t="shared" si="37"/>
        <v>1.25</v>
      </c>
      <c r="S82">
        <f t="shared" si="37"/>
        <v>1.25</v>
      </c>
      <c r="T82">
        <f t="shared" si="37"/>
        <v>1.25</v>
      </c>
      <c r="U82">
        <f t="shared" si="37"/>
        <v>1.25</v>
      </c>
      <c r="V82">
        <f t="shared" si="37"/>
        <v>1.25</v>
      </c>
      <c r="W82">
        <f t="shared" si="37"/>
        <v>1.25</v>
      </c>
      <c r="X82">
        <f t="shared" si="37"/>
        <v>1.25</v>
      </c>
      <c r="Y82">
        <f t="shared" si="37"/>
        <v>1.25</v>
      </c>
      <c r="Z82">
        <f t="shared" si="37"/>
        <v>1.25</v>
      </c>
      <c r="AA82">
        <f t="shared" ref="AA82:AJ91" si="38">MIN(1.25,$P82/AA$11)</f>
        <v>1.25</v>
      </c>
      <c r="AB82">
        <f t="shared" si="38"/>
        <v>1.25</v>
      </c>
      <c r="AC82">
        <f t="shared" si="38"/>
        <v>1.25</v>
      </c>
      <c r="AD82">
        <f t="shared" si="38"/>
        <v>1.25</v>
      </c>
      <c r="AE82">
        <f t="shared" si="38"/>
        <v>1.25</v>
      </c>
      <c r="AF82">
        <f t="shared" si="38"/>
        <v>1.1666666666666667</v>
      </c>
      <c r="AG82">
        <f t="shared" si="38"/>
        <v>1.09375</v>
      </c>
      <c r="AH82">
        <f t="shared" si="38"/>
        <v>1.0294117647058822</v>
      </c>
      <c r="AI82">
        <f t="shared" si="38"/>
        <v>0.97222222222222221</v>
      </c>
      <c r="AJ82">
        <f t="shared" si="38"/>
        <v>0.92105263157894735</v>
      </c>
      <c r="AK82">
        <f t="shared" ref="AK82:AP91" si="39">MIN(1.25,$P82/AK$11)</f>
        <v>0.875</v>
      </c>
      <c r="AL82">
        <f t="shared" si="39"/>
        <v>0.83333333333333337</v>
      </c>
      <c r="AM82">
        <f t="shared" si="39"/>
        <v>0.79545454545454541</v>
      </c>
      <c r="AN82">
        <f t="shared" si="39"/>
        <v>0.76086956521739135</v>
      </c>
      <c r="AO82">
        <f t="shared" si="39"/>
        <v>0.72916666666666663</v>
      </c>
      <c r="AP82">
        <f t="shared" si="39"/>
        <v>0.7</v>
      </c>
    </row>
    <row r="83" spans="11:42" x14ac:dyDescent="0.25">
      <c r="K83">
        <v>0.72</v>
      </c>
      <c r="L83" s="12">
        <f t="shared" si="36"/>
        <v>0.75762607999999998</v>
      </c>
      <c r="P83">
        <v>355</v>
      </c>
      <c r="Q83">
        <f t="shared" si="37"/>
        <v>1.25</v>
      </c>
      <c r="R83">
        <f t="shared" si="37"/>
        <v>1.25</v>
      </c>
      <c r="S83">
        <f t="shared" si="37"/>
        <v>1.25</v>
      </c>
      <c r="T83">
        <f t="shared" si="37"/>
        <v>1.25</v>
      </c>
      <c r="U83">
        <f t="shared" si="37"/>
        <v>1.25</v>
      </c>
      <c r="V83">
        <f t="shared" si="37"/>
        <v>1.25</v>
      </c>
      <c r="W83">
        <f t="shared" si="37"/>
        <v>1.25</v>
      </c>
      <c r="X83">
        <f t="shared" si="37"/>
        <v>1.25</v>
      </c>
      <c r="Y83">
        <f t="shared" si="37"/>
        <v>1.25</v>
      </c>
      <c r="Z83">
        <f t="shared" si="37"/>
        <v>1.25</v>
      </c>
      <c r="AA83">
        <f t="shared" si="38"/>
        <v>1.25</v>
      </c>
      <c r="AB83">
        <f t="shared" si="38"/>
        <v>1.25</v>
      </c>
      <c r="AC83">
        <f t="shared" si="38"/>
        <v>1.25</v>
      </c>
      <c r="AD83">
        <f t="shared" si="38"/>
        <v>1.25</v>
      </c>
      <c r="AE83">
        <f t="shared" si="38"/>
        <v>1.25</v>
      </c>
      <c r="AF83">
        <f t="shared" si="38"/>
        <v>1.1833333333333333</v>
      </c>
      <c r="AG83">
        <f t="shared" si="38"/>
        <v>1.109375</v>
      </c>
      <c r="AH83">
        <f t="shared" si="38"/>
        <v>1.0441176470588236</v>
      </c>
      <c r="AI83">
        <f t="shared" si="38"/>
        <v>0.98611111111111116</v>
      </c>
      <c r="AJ83">
        <f t="shared" si="38"/>
        <v>0.93421052631578949</v>
      </c>
      <c r="AK83">
        <f t="shared" si="39"/>
        <v>0.88749999999999996</v>
      </c>
      <c r="AL83">
        <f t="shared" si="39"/>
        <v>0.84523809523809523</v>
      </c>
      <c r="AM83">
        <f t="shared" si="39"/>
        <v>0.80681818181818177</v>
      </c>
      <c r="AN83">
        <f t="shared" si="39"/>
        <v>0.77173913043478259</v>
      </c>
      <c r="AO83">
        <f t="shared" si="39"/>
        <v>0.73958333333333337</v>
      </c>
      <c r="AP83">
        <f t="shared" si="39"/>
        <v>0.71</v>
      </c>
    </row>
    <row r="84" spans="11:42" x14ac:dyDescent="0.25">
      <c r="K84">
        <v>0.73</v>
      </c>
      <c r="L84" s="12">
        <f t="shared" si="36"/>
        <v>0.76343022999999999</v>
      </c>
      <c r="P84">
        <v>360</v>
      </c>
      <c r="Q84">
        <f t="shared" si="37"/>
        <v>1.25</v>
      </c>
      <c r="R84">
        <f t="shared" si="37"/>
        <v>1.25</v>
      </c>
      <c r="S84">
        <f t="shared" si="37"/>
        <v>1.25</v>
      </c>
      <c r="T84">
        <f t="shared" si="37"/>
        <v>1.25</v>
      </c>
      <c r="U84">
        <f t="shared" si="37"/>
        <v>1.25</v>
      </c>
      <c r="V84">
        <f t="shared" si="37"/>
        <v>1.25</v>
      </c>
      <c r="W84">
        <f t="shared" si="37"/>
        <v>1.25</v>
      </c>
      <c r="X84">
        <f t="shared" si="37"/>
        <v>1.25</v>
      </c>
      <c r="Y84">
        <f t="shared" si="37"/>
        <v>1.25</v>
      </c>
      <c r="Z84">
        <f t="shared" si="37"/>
        <v>1.25</v>
      </c>
      <c r="AA84">
        <f t="shared" si="38"/>
        <v>1.25</v>
      </c>
      <c r="AB84">
        <f t="shared" si="38"/>
        <v>1.25</v>
      </c>
      <c r="AC84">
        <f t="shared" si="38"/>
        <v>1.25</v>
      </c>
      <c r="AD84">
        <f t="shared" si="38"/>
        <v>1.25</v>
      </c>
      <c r="AE84">
        <f t="shared" si="38"/>
        <v>1.25</v>
      </c>
      <c r="AF84">
        <f t="shared" si="38"/>
        <v>1.2</v>
      </c>
      <c r="AG84">
        <f t="shared" si="38"/>
        <v>1.125</v>
      </c>
      <c r="AH84">
        <f t="shared" si="38"/>
        <v>1.0588235294117647</v>
      </c>
      <c r="AI84">
        <f t="shared" si="38"/>
        <v>1</v>
      </c>
      <c r="AJ84">
        <f t="shared" si="38"/>
        <v>0.94736842105263153</v>
      </c>
      <c r="AK84">
        <f t="shared" si="39"/>
        <v>0.9</v>
      </c>
      <c r="AL84">
        <f t="shared" si="39"/>
        <v>0.8571428571428571</v>
      </c>
      <c r="AM84">
        <f t="shared" si="39"/>
        <v>0.81818181818181823</v>
      </c>
      <c r="AN84">
        <f t="shared" si="39"/>
        <v>0.78260869565217395</v>
      </c>
      <c r="AO84">
        <f t="shared" si="39"/>
        <v>0.75</v>
      </c>
      <c r="AP84">
        <f t="shared" si="39"/>
        <v>0.72</v>
      </c>
    </row>
    <row r="85" spans="11:42" x14ac:dyDescent="0.25">
      <c r="K85">
        <v>0.74</v>
      </c>
      <c r="L85" s="12">
        <f t="shared" si="36"/>
        <v>0.76918611999999997</v>
      </c>
      <c r="P85">
        <v>365</v>
      </c>
      <c r="Q85">
        <f t="shared" si="37"/>
        <v>1.25</v>
      </c>
      <c r="R85">
        <f t="shared" si="37"/>
        <v>1.25</v>
      </c>
      <c r="S85">
        <f t="shared" si="37"/>
        <v>1.25</v>
      </c>
      <c r="T85">
        <f t="shared" si="37"/>
        <v>1.25</v>
      </c>
      <c r="U85">
        <f t="shared" si="37"/>
        <v>1.25</v>
      </c>
      <c r="V85">
        <f t="shared" si="37"/>
        <v>1.25</v>
      </c>
      <c r="W85">
        <f t="shared" si="37"/>
        <v>1.25</v>
      </c>
      <c r="X85">
        <f t="shared" si="37"/>
        <v>1.25</v>
      </c>
      <c r="Y85">
        <f t="shared" si="37"/>
        <v>1.25</v>
      </c>
      <c r="Z85">
        <f t="shared" si="37"/>
        <v>1.25</v>
      </c>
      <c r="AA85">
        <f t="shared" si="38"/>
        <v>1.25</v>
      </c>
      <c r="AB85">
        <f t="shared" si="38"/>
        <v>1.25</v>
      </c>
      <c r="AC85">
        <f t="shared" si="38"/>
        <v>1.25</v>
      </c>
      <c r="AD85">
        <f t="shared" si="38"/>
        <v>1.25</v>
      </c>
      <c r="AE85">
        <f t="shared" si="38"/>
        <v>1.25</v>
      </c>
      <c r="AF85">
        <f t="shared" si="38"/>
        <v>1.2166666666666666</v>
      </c>
      <c r="AG85">
        <f t="shared" si="38"/>
        <v>1.140625</v>
      </c>
      <c r="AH85">
        <f t="shared" si="38"/>
        <v>1.0735294117647058</v>
      </c>
      <c r="AI85">
        <f t="shared" si="38"/>
        <v>1.0138888888888888</v>
      </c>
      <c r="AJ85">
        <f t="shared" si="38"/>
        <v>0.96052631578947367</v>
      </c>
      <c r="AK85">
        <f t="shared" si="39"/>
        <v>0.91249999999999998</v>
      </c>
      <c r="AL85">
        <f t="shared" si="39"/>
        <v>0.86904761904761907</v>
      </c>
      <c r="AM85">
        <f t="shared" si="39"/>
        <v>0.82954545454545459</v>
      </c>
      <c r="AN85">
        <f t="shared" si="39"/>
        <v>0.79347826086956519</v>
      </c>
      <c r="AO85">
        <f t="shared" si="39"/>
        <v>0.76041666666666663</v>
      </c>
      <c r="AP85">
        <f t="shared" si="39"/>
        <v>0.73</v>
      </c>
    </row>
    <row r="86" spans="11:42" x14ac:dyDescent="0.25">
      <c r="K86">
        <v>0.75</v>
      </c>
      <c r="L86" s="12">
        <f t="shared" si="36"/>
        <v>0.77489375000000005</v>
      </c>
      <c r="P86">
        <v>370</v>
      </c>
      <c r="Q86">
        <f t="shared" si="37"/>
        <v>1.25</v>
      </c>
      <c r="R86">
        <f t="shared" si="37"/>
        <v>1.25</v>
      </c>
      <c r="S86">
        <f t="shared" si="37"/>
        <v>1.25</v>
      </c>
      <c r="T86">
        <f t="shared" si="37"/>
        <v>1.25</v>
      </c>
      <c r="U86">
        <f t="shared" si="37"/>
        <v>1.25</v>
      </c>
      <c r="V86">
        <f t="shared" si="37"/>
        <v>1.25</v>
      </c>
      <c r="W86">
        <f t="shared" si="37"/>
        <v>1.25</v>
      </c>
      <c r="X86">
        <f t="shared" si="37"/>
        <v>1.25</v>
      </c>
      <c r="Y86">
        <f t="shared" si="37"/>
        <v>1.25</v>
      </c>
      <c r="Z86">
        <f t="shared" si="37"/>
        <v>1.25</v>
      </c>
      <c r="AA86">
        <f t="shared" si="38"/>
        <v>1.25</v>
      </c>
      <c r="AB86">
        <f t="shared" si="38"/>
        <v>1.25</v>
      </c>
      <c r="AC86">
        <f t="shared" si="38"/>
        <v>1.25</v>
      </c>
      <c r="AD86">
        <f t="shared" si="38"/>
        <v>1.25</v>
      </c>
      <c r="AE86">
        <f t="shared" si="38"/>
        <v>1.25</v>
      </c>
      <c r="AF86">
        <f t="shared" si="38"/>
        <v>1.2333333333333334</v>
      </c>
      <c r="AG86">
        <f t="shared" si="38"/>
        <v>1.15625</v>
      </c>
      <c r="AH86">
        <f t="shared" si="38"/>
        <v>1.088235294117647</v>
      </c>
      <c r="AI86">
        <f t="shared" si="38"/>
        <v>1.0277777777777777</v>
      </c>
      <c r="AJ86">
        <f t="shared" si="38"/>
        <v>0.97368421052631582</v>
      </c>
      <c r="AK86">
        <f t="shared" si="39"/>
        <v>0.92500000000000004</v>
      </c>
      <c r="AL86">
        <f t="shared" si="39"/>
        <v>0.88095238095238093</v>
      </c>
      <c r="AM86">
        <f t="shared" si="39"/>
        <v>0.84090909090909094</v>
      </c>
      <c r="AN86">
        <f t="shared" si="39"/>
        <v>0.80434782608695654</v>
      </c>
      <c r="AO86">
        <f t="shared" si="39"/>
        <v>0.77083333333333337</v>
      </c>
      <c r="AP86">
        <f t="shared" si="39"/>
        <v>0.74</v>
      </c>
    </row>
    <row r="87" spans="11:42" x14ac:dyDescent="0.25">
      <c r="K87">
        <v>0.76</v>
      </c>
      <c r="L87" s="12">
        <f t="shared" si="36"/>
        <v>0.78055311999999999</v>
      </c>
      <c r="P87">
        <v>375</v>
      </c>
      <c r="Q87">
        <f t="shared" si="37"/>
        <v>1.25</v>
      </c>
      <c r="R87">
        <f t="shared" si="37"/>
        <v>1.25</v>
      </c>
      <c r="S87">
        <f t="shared" si="37"/>
        <v>1.25</v>
      </c>
      <c r="T87">
        <f t="shared" si="37"/>
        <v>1.25</v>
      </c>
      <c r="U87">
        <f t="shared" si="37"/>
        <v>1.25</v>
      </c>
      <c r="V87">
        <f t="shared" si="37"/>
        <v>1.25</v>
      </c>
      <c r="W87">
        <f t="shared" si="37"/>
        <v>1.25</v>
      </c>
      <c r="X87">
        <f t="shared" si="37"/>
        <v>1.25</v>
      </c>
      <c r="Y87">
        <f t="shared" si="37"/>
        <v>1.25</v>
      </c>
      <c r="Z87">
        <f t="shared" si="37"/>
        <v>1.25</v>
      </c>
      <c r="AA87">
        <f t="shared" si="38"/>
        <v>1.25</v>
      </c>
      <c r="AB87">
        <f t="shared" si="38"/>
        <v>1.25</v>
      </c>
      <c r="AC87">
        <f t="shared" si="38"/>
        <v>1.25</v>
      </c>
      <c r="AD87">
        <f t="shared" si="38"/>
        <v>1.25</v>
      </c>
      <c r="AE87">
        <f t="shared" si="38"/>
        <v>1.25</v>
      </c>
      <c r="AF87">
        <f t="shared" si="38"/>
        <v>1.25</v>
      </c>
      <c r="AG87">
        <f t="shared" si="38"/>
        <v>1.171875</v>
      </c>
      <c r="AH87">
        <f t="shared" si="38"/>
        <v>1.1029411764705883</v>
      </c>
      <c r="AI87">
        <f t="shared" si="38"/>
        <v>1.0416666666666667</v>
      </c>
      <c r="AJ87">
        <f t="shared" si="38"/>
        <v>0.98684210526315785</v>
      </c>
      <c r="AK87">
        <f t="shared" si="39"/>
        <v>0.9375</v>
      </c>
      <c r="AL87">
        <f t="shared" si="39"/>
        <v>0.8928571428571429</v>
      </c>
      <c r="AM87">
        <f t="shared" si="39"/>
        <v>0.85227272727272729</v>
      </c>
      <c r="AN87">
        <f t="shared" si="39"/>
        <v>0.81521739130434778</v>
      </c>
      <c r="AO87">
        <f t="shared" si="39"/>
        <v>0.78125</v>
      </c>
      <c r="AP87">
        <f t="shared" si="39"/>
        <v>0.75</v>
      </c>
    </row>
    <row r="88" spans="11:42" x14ac:dyDescent="0.25">
      <c r="K88">
        <v>0.77</v>
      </c>
      <c r="L88" s="12">
        <f t="shared" si="36"/>
        <v>0.78616423000000002</v>
      </c>
      <c r="P88">
        <v>380</v>
      </c>
      <c r="Q88">
        <f t="shared" si="37"/>
        <v>1.25</v>
      </c>
      <c r="R88">
        <f t="shared" si="37"/>
        <v>1.25</v>
      </c>
      <c r="S88">
        <f t="shared" si="37"/>
        <v>1.25</v>
      </c>
      <c r="T88">
        <f t="shared" si="37"/>
        <v>1.25</v>
      </c>
      <c r="U88">
        <f t="shared" si="37"/>
        <v>1.25</v>
      </c>
      <c r="V88">
        <f t="shared" si="37"/>
        <v>1.25</v>
      </c>
      <c r="W88">
        <f t="shared" si="37"/>
        <v>1.25</v>
      </c>
      <c r="X88">
        <f t="shared" si="37"/>
        <v>1.25</v>
      </c>
      <c r="Y88">
        <f t="shared" si="37"/>
        <v>1.25</v>
      </c>
      <c r="Z88">
        <f t="shared" si="37"/>
        <v>1.25</v>
      </c>
      <c r="AA88">
        <f t="shared" si="38"/>
        <v>1.25</v>
      </c>
      <c r="AB88">
        <f t="shared" si="38"/>
        <v>1.25</v>
      </c>
      <c r="AC88">
        <f t="shared" si="38"/>
        <v>1.25</v>
      </c>
      <c r="AD88">
        <f t="shared" si="38"/>
        <v>1.25</v>
      </c>
      <c r="AE88">
        <f t="shared" si="38"/>
        <v>1.25</v>
      </c>
      <c r="AF88">
        <f t="shared" si="38"/>
        <v>1.25</v>
      </c>
      <c r="AG88">
        <f t="shared" si="38"/>
        <v>1.1875</v>
      </c>
      <c r="AH88">
        <f t="shared" si="38"/>
        <v>1.1176470588235294</v>
      </c>
      <c r="AI88">
        <f t="shared" si="38"/>
        <v>1.0555555555555556</v>
      </c>
      <c r="AJ88">
        <f t="shared" si="38"/>
        <v>1</v>
      </c>
      <c r="AK88">
        <f t="shared" si="39"/>
        <v>0.95</v>
      </c>
      <c r="AL88">
        <f t="shared" si="39"/>
        <v>0.90476190476190477</v>
      </c>
      <c r="AM88">
        <f t="shared" si="39"/>
        <v>0.86363636363636365</v>
      </c>
      <c r="AN88">
        <f t="shared" si="39"/>
        <v>0.82608695652173914</v>
      </c>
      <c r="AO88">
        <f t="shared" si="39"/>
        <v>0.79166666666666663</v>
      </c>
      <c r="AP88">
        <f t="shared" si="39"/>
        <v>0.76</v>
      </c>
    </row>
    <row r="89" spans="11:42" x14ac:dyDescent="0.25">
      <c r="K89">
        <v>0.78</v>
      </c>
      <c r="L89" s="12">
        <f t="shared" si="36"/>
        <v>0.79172708000000003</v>
      </c>
      <c r="P89">
        <v>385</v>
      </c>
      <c r="Q89">
        <f t="shared" si="37"/>
        <v>1.25</v>
      </c>
      <c r="R89">
        <f t="shared" si="37"/>
        <v>1.25</v>
      </c>
      <c r="S89">
        <f t="shared" si="37"/>
        <v>1.25</v>
      </c>
      <c r="T89">
        <f t="shared" si="37"/>
        <v>1.25</v>
      </c>
      <c r="U89">
        <f t="shared" si="37"/>
        <v>1.25</v>
      </c>
      <c r="V89">
        <f t="shared" si="37"/>
        <v>1.25</v>
      </c>
      <c r="W89">
        <f t="shared" si="37"/>
        <v>1.25</v>
      </c>
      <c r="X89">
        <f t="shared" si="37"/>
        <v>1.25</v>
      </c>
      <c r="Y89">
        <f t="shared" si="37"/>
        <v>1.25</v>
      </c>
      <c r="Z89">
        <f t="shared" si="37"/>
        <v>1.25</v>
      </c>
      <c r="AA89">
        <f t="shared" si="38"/>
        <v>1.25</v>
      </c>
      <c r="AB89">
        <f t="shared" si="38"/>
        <v>1.25</v>
      </c>
      <c r="AC89">
        <f t="shared" si="38"/>
        <v>1.25</v>
      </c>
      <c r="AD89">
        <f t="shared" si="38"/>
        <v>1.25</v>
      </c>
      <c r="AE89">
        <f t="shared" si="38"/>
        <v>1.25</v>
      </c>
      <c r="AF89">
        <f t="shared" si="38"/>
        <v>1.25</v>
      </c>
      <c r="AG89">
        <f t="shared" si="38"/>
        <v>1.203125</v>
      </c>
      <c r="AH89">
        <f t="shared" si="38"/>
        <v>1.1323529411764706</v>
      </c>
      <c r="AI89">
        <f t="shared" si="38"/>
        <v>1.0694444444444444</v>
      </c>
      <c r="AJ89">
        <f t="shared" si="38"/>
        <v>1.013157894736842</v>
      </c>
      <c r="AK89">
        <f t="shared" si="39"/>
        <v>0.96250000000000002</v>
      </c>
      <c r="AL89">
        <f t="shared" si="39"/>
        <v>0.91666666666666663</v>
      </c>
      <c r="AM89">
        <f t="shared" si="39"/>
        <v>0.875</v>
      </c>
      <c r="AN89">
        <f t="shared" si="39"/>
        <v>0.83695652173913049</v>
      </c>
      <c r="AO89">
        <f t="shared" si="39"/>
        <v>0.80208333333333337</v>
      </c>
      <c r="AP89">
        <f t="shared" si="39"/>
        <v>0.77</v>
      </c>
    </row>
    <row r="90" spans="11:42" x14ac:dyDescent="0.25">
      <c r="K90">
        <v>0.79</v>
      </c>
      <c r="L90" s="12">
        <f t="shared" si="36"/>
        <v>0.79724167000000001</v>
      </c>
      <c r="P90">
        <v>390</v>
      </c>
      <c r="Q90">
        <f t="shared" si="37"/>
        <v>1.25</v>
      </c>
      <c r="R90">
        <f t="shared" si="37"/>
        <v>1.25</v>
      </c>
      <c r="S90">
        <f t="shared" si="37"/>
        <v>1.25</v>
      </c>
      <c r="T90">
        <f t="shared" si="37"/>
        <v>1.25</v>
      </c>
      <c r="U90">
        <f t="shared" si="37"/>
        <v>1.25</v>
      </c>
      <c r="V90">
        <f t="shared" si="37"/>
        <v>1.25</v>
      </c>
      <c r="W90">
        <f t="shared" si="37"/>
        <v>1.25</v>
      </c>
      <c r="X90">
        <f t="shared" si="37"/>
        <v>1.25</v>
      </c>
      <c r="Y90">
        <f t="shared" si="37"/>
        <v>1.25</v>
      </c>
      <c r="Z90">
        <f t="shared" si="37"/>
        <v>1.25</v>
      </c>
      <c r="AA90">
        <f t="shared" si="38"/>
        <v>1.25</v>
      </c>
      <c r="AB90">
        <f t="shared" si="38"/>
        <v>1.25</v>
      </c>
      <c r="AC90">
        <f t="shared" si="38"/>
        <v>1.25</v>
      </c>
      <c r="AD90">
        <f t="shared" si="38"/>
        <v>1.25</v>
      </c>
      <c r="AE90">
        <f t="shared" si="38"/>
        <v>1.25</v>
      </c>
      <c r="AF90">
        <f t="shared" si="38"/>
        <v>1.25</v>
      </c>
      <c r="AG90">
        <f t="shared" si="38"/>
        <v>1.21875</v>
      </c>
      <c r="AH90">
        <f t="shared" si="38"/>
        <v>1.1470588235294117</v>
      </c>
      <c r="AI90">
        <f t="shared" si="38"/>
        <v>1.0833333333333333</v>
      </c>
      <c r="AJ90">
        <f t="shared" si="38"/>
        <v>1.0263157894736843</v>
      </c>
      <c r="AK90">
        <f t="shared" si="39"/>
        <v>0.97499999999999998</v>
      </c>
      <c r="AL90">
        <f t="shared" si="39"/>
        <v>0.9285714285714286</v>
      </c>
      <c r="AM90">
        <f t="shared" si="39"/>
        <v>0.88636363636363635</v>
      </c>
      <c r="AN90">
        <f t="shared" si="39"/>
        <v>0.84782608695652173</v>
      </c>
      <c r="AO90">
        <f t="shared" si="39"/>
        <v>0.8125</v>
      </c>
      <c r="AP90">
        <f t="shared" si="39"/>
        <v>0.78</v>
      </c>
    </row>
    <row r="91" spans="11:42" x14ac:dyDescent="0.25">
      <c r="K91">
        <v>0.8</v>
      </c>
      <c r="L91" s="12">
        <f t="shared" si="36"/>
        <v>0.80270799999999998</v>
      </c>
      <c r="P91">
        <v>395</v>
      </c>
      <c r="Q91">
        <f t="shared" si="37"/>
        <v>1.25</v>
      </c>
      <c r="R91">
        <f t="shared" si="37"/>
        <v>1.25</v>
      </c>
      <c r="S91">
        <f t="shared" si="37"/>
        <v>1.25</v>
      </c>
      <c r="T91">
        <f t="shared" si="37"/>
        <v>1.25</v>
      </c>
      <c r="U91">
        <f t="shared" si="37"/>
        <v>1.25</v>
      </c>
      <c r="V91">
        <f t="shared" si="37"/>
        <v>1.25</v>
      </c>
      <c r="W91">
        <f t="shared" si="37"/>
        <v>1.25</v>
      </c>
      <c r="X91">
        <f t="shared" si="37"/>
        <v>1.25</v>
      </c>
      <c r="Y91">
        <f t="shared" si="37"/>
        <v>1.25</v>
      </c>
      <c r="Z91">
        <f t="shared" si="37"/>
        <v>1.25</v>
      </c>
      <c r="AA91">
        <f t="shared" si="38"/>
        <v>1.25</v>
      </c>
      <c r="AB91">
        <f t="shared" si="38"/>
        <v>1.25</v>
      </c>
      <c r="AC91">
        <f t="shared" si="38"/>
        <v>1.25</v>
      </c>
      <c r="AD91">
        <f t="shared" si="38"/>
        <v>1.25</v>
      </c>
      <c r="AE91">
        <f t="shared" si="38"/>
        <v>1.25</v>
      </c>
      <c r="AF91">
        <f t="shared" si="38"/>
        <v>1.25</v>
      </c>
      <c r="AG91">
        <f t="shared" si="38"/>
        <v>1.234375</v>
      </c>
      <c r="AH91">
        <f t="shared" si="38"/>
        <v>1.161764705882353</v>
      </c>
      <c r="AI91">
        <f t="shared" si="38"/>
        <v>1.0972222222222223</v>
      </c>
      <c r="AJ91">
        <f t="shared" si="38"/>
        <v>1.0394736842105263</v>
      </c>
      <c r="AK91">
        <f t="shared" si="39"/>
        <v>0.98750000000000004</v>
      </c>
      <c r="AL91">
        <f t="shared" si="39"/>
        <v>0.94047619047619047</v>
      </c>
      <c r="AM91">
        <f t="shared" si="39"/>
        <v>0.89772727272727271</v>
      </c>
      <c r="AN91">
        <f t="shared" si="39"/>
        <v>0.85869565217391308</v>
      </c>
      <c r="AO91">
        <f t="shared" si="39"/>
        <v>0.82291666666666663</v>
      </c>
      <c r="AP91">
        <f t="shared" si="39"/>
        <v>0.79</v>
      </c>
    </row>
    <row r="92" spans="11:42" x14ac:dyDescent="0.25">
      <c r="K92">
        <v>0.81</v>
      </c>
      <c r="L92" s="12">
        <f t="shared" si="36"/>
        <v>0.80812607000000003</v>
      </c>
      <c r="P92">
        <v>400</v>
      </c>
      <c r="Q92">
        <f t="shared" ref="Q92:Z101" si="40">MIN(1.25,$P92/Q$11)</f>
        <v>1.25</v>
      </c>
      <c r="R92">
        <f t="shared" si="40"/>
        <v>1.25</v>
      </c>
      <c r="S92">
        <f t="shared" si="40"/>
        <v>1.25</v>
      </c>
      <c r="T92">
        <f t="shared" si="40"/>
        <v>1.25</v>
      </c>
      <c r="U92">
        <f t="shared" si="40"/>
        <v>1.25</v>
      </c>
      <c r="V92">
        <f t="shared" si="40"/>
        <v>1.25</v>
      </c>
      <c r="W92">
        <f t="shared" si="40"/>
        <v>1.25</v>
      </c>
      <c r="X92">
        <f t="shared" si="40"/>
        <v>1.25</v>
      </c>
      <c r="Y92">
        <f t="shared" si="40"/>
        <v>1.25</v>
      </c>
      <c r="Z92">
        <f t="shared" si="40"/>
        <v>1.25</v>
      </c>
      <c r="AA92">
        <f t="shared" ref="AA92:AJ101" si="41">MIN(1.25,$P92/AA$11)</f>
        <v>1.25</v>
      </c>
      <c r="AB92">
        <f t="shared" si="41"/>
        <v>1.25</v>
      </c>
      <c r="AC92">
        <f t="shared" si="41"/>
        <v>1.25</v>
      </c>
      <c r="AD92">
        <f t="shared" si="41"/>
        <v>1.25</v>
      </c>
      <c r="AE92">
        <f t="shared" si="41"/>
        <v>1.25</v>
      </c>
      <c r="AF92">
        <f t="shared" si="41"/>
        <v>1.25</v>
      </c>
      <c r="AG92">
        <f t="shared" si="41"/>
        <v>1.25</v>
      </c>
      <c r="AH92">
        <f t="shared" si="41"/>
        <v>1.1764705882352942</v>
      </c>
      <c r="AI92">
        <f t="shared" si="41"/>
        <v>1.1111111111111112</v>
      </c>
      <c r="AJ92">
        <f t="shared" si="41"/>
        <v>1.0526315789473684</v>
      </c>
      <c r="AK92">
        <f t="shared" ref="AK92:AP101" si="42">MIN(1.25,$P92/AK$11)</f>
        <v>1</v>
      </c>
      <c r="AL92">
        <f t="shared" si="42"/>
        <v>0.95238095238095233</v>
      </c>
      <c r="AM92">
        <f t="shared" si="42"/>
        <v>0.90909090909090906</v>
      </c>
      <c r="AN92">
        <f t="shared" si="42"/>
        <v>0.86956521739130432</v>
      </c>
      <c r="AO92">
        <f t="shared" si="42"/>
        <v>0.83333333333333337</v>
      </c>
      <c r="AP92">
        <f t="shared" si="42"/>
        <v>0.8</v>
      </c>
    </row>
    <row r="93" spans="11:42" x14ac:dyDescent="0.25">
      <c r="K93">
        <v>0.82</v>
      </c>
      <c r="L93" s="12">
        <f t="shared" si="36"/>
        <v>0.81349587999999995</v>
      </c>
      <c r="P93">
        <v>405</v>
      </c>
      <c r="Q93">
        <f t="shared" si="40"/>
        <v>1.25</v>
      </c>
      <c r="R93">
        <f t="shared" si="40"/>
        <v>1.25</v>
      </c>
      <c r="S93">
        <f t="shared" si="40"/>
        <v>1.25</v>
      </c>
      <c r="T93">
        <f t="shared" si="40"/>
        <v>1.25</v>
      </c>
      <c r="U93">
        <f t="shared" si="40"/>
        <v>1.25</v>
      </c>
      <c r="V93">
        <f t="shared" si="40"/>
        <v>1.25</v>
      </c>
      <c r="W93">
        <f t="shared" si="40"/>
        <v>1.25</v>
      </c>
      <c r="X93">
        <f t="shared" si="40"/>
        <v>1.25</v>
      </c>
      <c r="Y93">
        <f t="shared" si="40"/>
        <v>1.25</v>
      </c>
      <c r="Z93">
        <f t="shared" si="40"/>
        <v>1.25</v>
      </c>
      <c r="AA93">
        <f t="shared" si="41"/>
        <v>1.25</v>
      </c>
      <c r="AB93">
        <f t="shared" si="41"/>
        <v>1.25</v>
      </c>
      <c r="AC93">
        <f t="shared" si="41"/>
        <v>1.25</v>
      </c>
      <c r="AD93">
        <f t="shared" si="41"/>
        <v>1.25</v>
      </c>
      <c r="AE93">
        <f t="shared" si="41"/>
        <v>1.25</v>
      </c>
      <c r="AF93">
        <f t="shared" si="41"/>
        <v>1.25</v>
      </c>
      <c r="AG93">
        <f t="shared" si="41"/>
        <v>1.25</v>
      </c>
      <c r="AH93">
        <f t="shared" si="41"/>
        <v>1.1911764705882353</v>
      </c>
      <c r="AI93">
        <f t="shared" si="41"/>
        <v>1.125</v>
      </c>
      <c r="AJ93">
        <f t="shared" si="41"/>
        <v>1.0657894736842106</v>
      </c>
      <c r="AK93">
        <f t="shared" si="42"/>
        <v>1.0125</v>
      </c>
      <c r="AL93">
        <f t="shared" si="42"/>
        <v>0.9642857142857143</v>
      </c>
      <c r="AM93">
        <f t="shared" si="42"/>
        <v>0.92045454545454541</v>
      </c>
      <c r="AN93">
        <f t="shared" si="42"/>
        <v>0.88043478260869568</v>
      </c>
      <c r="AO93">
        <f t="shared" si="42"/>
        <v>0.84375</v>
      </c>
      <c r="AP93">
        <f t="shared" si="42"/>
        <v>0.81</v>
      </c>
    </row>
    <row r="94" spans="11:42" x14ac:dyDescent="0.25">
      <c r="K94">
        <v>0.83</v>
      </c>
      <c r="L94" s="12">
        <f t="shared" si="36"/>
        <v>0.81881742999999996</v>
      </c>
      <c r="P94">
        <v>410</v>
      </c>
      <c r="Q94">
        <f t="shared" si="40"/>
        <v>1.25</v>
      </c>
      <c r="R94">
        <f t="shared" si="40"/>
        <v>1.25</v>
      </c>
      <c r="S94">
        <f t="shared" si="40"/>
        <v>1.25</v>
      </c>
      <c r="T94">
        <f t="shared" si="40"/>
        <v>1.25</v>
      </c>
      <c r="U94">
        <f t="shared" si="40"/>
        <v>1.25</v>
      </c>
      <c r="V94">
        <f t="shared" si="40"/>
        <v>1.25</v>
      </c>
      <c r="W94">
        <f t="shared" si="40"/>
        <v>1.25</v>
      </c>
      <c r="X94">
        <f t="shared" si="40"/>
        <v>1.25</v>
      </c>
      <c r="Y94">
        <f t="shared" si="40"/>
        <v>1.25</v>
      </c>
      <c r="Z94">
        <f t="shared" si="40"/>
        <v>1.25</v>
      </c>
      <c r="AA94">
        <f t="shared" si="41"/>
        <v>1.25</v>
      </c>
      <c r="AB94">
        <f t="shared" si="41"/>
        <v>1.25</v>
      </c>
      <c r="AC94">
        <f t="shared" si="41"/>
        <v>1.25</v>
      </c>
      <c r="AD94">
        <f t="shared" si="41"/>
        <v>1.25</v>
      </c>
      <c r="AE94">
        <f t="shared" si="41"/>
        <v>1.25</v>
      </c>
      <c r="AF94">
        <f t="shared" si="41"/>
        <v>1.25</v>
      </c>
      <c r="AG94">
        <f t="shared" si="41"/>
        <v>1.25</v>
      </c>
      <c r="AH94">
        <f t="shared" si="41"/>
        <v>1.2058823529411764</v>
      </c>
      <c r="AI94">
        <f t="shared" si="41"/>
        <v>1.1388888888888888</v>
      </c>
      <c r="AJ94">
        <f t="shared" si="41"/>
        <v>1.0789473684210527</v>
      </c>
      <c r="AK94">
        <f t="shared" si="42"/>
        <v>1.0249999999999999</v>
      </c>
      <c r="AL94">
        <f t="shared" si="42"/>
        <v>0.97619047619047616</v>
      </c>
      <c r="AM94">
        <f t="shared" si="42"/>
        <v>0.93181818181818177</v>
      </c>
      <c r="AN94">
        <f t="shared" si="42"/>
        <v>0.89130434782608692</v>
      </c>
      <c r="AO94">
        <f t="shared" si="42"/>
        <v>0.85416666666666663</v>
      </c>
      <c r="AP94">
        <f t="shared" si="42"/>
        <v>0.82</v>
      </c>
    </row>
    <row r="95" spans="11:42" x14ac:dyDescent="0.25">
      <c r="K95">
        <v>0.84</v>
      </c>
      <c r="L95" s="12">
        <f t="shared" si="36"/>
        <v>0.82409072000000005</v>
      </c>
      <c r="P95">
        <v>415</v>
      </c>
      <c r="Q95">
        <f t="shared" si="40"/>
        <v>1.25</v>
      </c>
      <c r="R95">
        <f t="shared" si="40"/>
        <v>1.25</v>
      </c>
      <c r="S95">
        <f t="shared" si="40"/>
        <v>1.25</v>
      </c>
      <c r="T95">
        <f t="shared" si="40"/>
        <v>1.25</v>
      </c>
      <c r="U95">
        <f t="shared" si="40"/>
        <v>1.25</v>
      </c>
      <c r="V95">
        <f t="shared" si="40"/>
        <v>1.25</v>
      </c>
      <c r="W95">
        <f t="shared" si="40"/>
        <v>1.25</v>
      </c>
      <c r="X95">
        <f t="shared" si="40"/>
        <v>1.25</v>
      </c>
      <c r="Y95">
        <f t="shared" si="40"/>
        <v>1.25</v>
      </c>
      <c r="Z95">
        <f t="shared" si="40"/>
        <v>1.25</v>
      </c>
      <c r="AA95">
        <f t="shared" si="41"/>
        <v>1.25</v>
      </c>
      <c r="AB95">
        <f t="shared" si="41"/>
        <v>1.25</v>
      </c>
      <c r="AC95">
        <f t="shared" si="41"/>
        <v>1.25</v>
      </c>
      <c r="AD95">
        <f t="shared" si="41"/>
        <v>1.25</v>
      </c>
      <c r="AE95">
        <f t="shared" si="41"/>
        <v>1.25</v>
      </c>
      <c r="AF95">
        <f t="shared" si="41"/>
        <v>1.25</v>
      </c>
      <c r="AG95">
        <f t="shared" si="41"/>
        <v>1.25</v>
      </c>
      <c r="AH95">
        <f t="shared" si="41"/>
        <v>1.2205882352941178</v>
      </c>
      <c r="AI95">
        <f t="shared" si="41"/>
        <v>1.1527777777777777</v>
      </c>
      <c r="AJ95">
        <f t="shared" si="41"/>
        <v>1.0921052631578947</v>
      </c>
      <c r="AK95">
        <f t="shared" si="42"/>
        <v>1.0375000000000001</v>
      </c>
      <c r="AL95">
        <f t="shared" si="42"/>
        <v>0.98809523809523814</v>
      </c>
      <c r="AM95">
        <f t="shared" si="42"/>
        <v>0.94318181818181823</v>
      </c>
      <c r="AN95">
        <f t="shared" si="42"/>
        <v>0.90217391304347827</v>
      </c>
      <c r="AO95">
        <f t="shared" si="42"/>
        <v>0.86458333333333337</v>
      </c>
      <c r="AP95">
        <f t="shared" si="42"/>
        <v>0.83</v>
      </c>
    </row>
    <row r="96" spans="11:42" x14ac:dyDescent="0.25">
      <c r="K96">
        <v>0.85</v>
      </c>
      <c r="L96" s="12">
        <f t="shared" si="36"/>
        <v>0.82931575000000002</v>
      </c>
      <c r="P96">
        <v>420</v>
      </c>
      <c r="Q96">
        <f t="shared" si="40"/>
        <v>1.25</v>
      </c>
      <c r="R96">
        <f t="shared" si="40"/>
        <v>1.25</v>
      </c>
      <c r="S96">
        <f t="shared" si="40"/>
        <v>1.25</v>
      </c>
      <c r="T96">
        <f t="shared" si="40"/>
        <v>1.25</v>
      </c>
      <c r="U96">
        <f t="shared" si="40"/>
        <v>1.25</v>
      </c>
      <c r="V96">
        <f t="shared" si="40"/>
        <v>1.25</v>
      </c>
      <c r="W96">
        <f t="shared" si="40"/>
        <v>1.25</v>
      </c>
      <c r="X96">
        <f t="shared" si="40"/>
        <v>1.25</v>
      </c>
      <c r="Y96">
        <f t="shared" si="40"/>
        <v>1.25</v>
      </c>
      <c r="Z96">
        <f t="shared" si="40"/>
        <v>1.25</v>
      </c>
      <c r="AA96">
        <f t="shared" si="41"/>
        <v>1.25</v>
      </c>
      <c r="AB96">
        <f t="shared" si="41"/>
        <v>1.25</v>
      </c>
      <c r="AC96">
        <f t="shared" si="41"/>
        <v>1.25</v>
      </c>
      <c r="AD96">
        <f t="shared" si="41"/>
        <v>1.25</v>
      </c>
      <c r="AE96">
        <f t="shared" si="41"/>
        <v>1.25</v>
      </c>
      <c r="AF96">
        <f t="shared" si="41"/>
        <v>1.25</v>
      </c>
      <c r="AG96">
        <f t="shared" si="41"/>
        <v>1.25</v>
      </c>
      <c r="AH96">
        <f t="shared" si="41"/>
        <v>1.2352941176470589</v>
      </c>
      <c r="AI96">
        <f t="shared" si="41"/>
        <v>1.1666666666666667</v>
      </c>
      <c r="AJ96">
        <f t="shared" si="41"/>
        <v>1.1052631578947369</v>
      </c>
      <c r="AK96">
        <f t="shared" si="42"/>
        <v>1.05</v>
      </c>
      <c r="AL96">
        <f t="shared" si="42"/>
        <v>1</v>
      </c>
      <c r="AM96">
        <f t="shared" si="42"/>
        <v>0.95454545454545459</v>
      </c>
      <c r="AN96">
        <f t="shared" si="42"/>
        <v>0.91304347826086951</v>
      </c>
      <c r="AO96">
        <f t="shared" si="42"/>
        <v>0.875</v>
      </c>
      <c r="AP96">
        <f t="shared" si="42"/>
        <v>0.84</v>
      </c>
    </row>
    <row r="97" spans="11:42" x14ac:dyDescent="0.25">
      <c r="K97">
        <v>0.86</v>
      </c>
      <c r="L97" s="12">
        <f t="shared" si="36"/>
        <v>0.83449252000000007</v>
      </c>
      <c r="P97">
        <v>425</v>
      </c>
      <c r="Q97">
        <f t="shared" si="40"/>
        <v>1.25</v>
      </c>
      <c r="R97">
        <f t="shared" si="40"/>
        <v>1.25</v>
      </c>
      <c r="S97">
        <f t="shared" si="40"/>
        <v>1.25</v>
      </c>
      <c r="T97">
        <f t="shared" si="40"/>
        <v>1.25</v>
      </c>
      <c r="U97">
        <f t="shared" si="40"/>
        <v>1.25</v>
      </c>
      <c r="V97">
        <f t="shared" si="40"/>
        <v>1.25</v>
      </c>
      <c r="W97">
        <f t="shared" si="40"/>
        <v>1.25</v>
      </c>
      <c r="X97">
        <f t="shared" si="40"/>
        <v>1.25</v>
      </c>
      <c r="Y97">
        <f t="shared" si="40"/>
        <v>1.25</v>
      </c>
      <c r="Z97">
        <f t="shared" si="40"/>
        <v>1.25</v>
      </c>
      <c r="AA97">
        <f t="shared" si="41"/>
        <v>1.25</v>
      </c>
      <c r="AB97">
        <f t="shared" si="41"/>
        <v>1.25</v>
      </c>
      <c r="AC97">
        <f t="shared" si="41"/>
        <v>1.25</v>
      </c>
      <c r="AD97">
        <f t="shared" si="41"/>
        <v>1.25</v>
      </c>
      <c r="AE97">
        <f t="shared" si="41"/>
        <v>1.25</v>
      </c>
      <c r="AF97">
        <f t="shared" si="41"/>
        <v>1.25</v>
      </c>
      <c r="AG97">
        <f t="shared" si="41"/>
        <v>1.25</v>
      </c>
      <c r="AH97">
        <f t="shared" si="41"/>
        <v>1.25</v>
      </c>
      <c r="AI97">
        <f t="shared" si="41"/>
        <v>1.1805555555555556</v>
      </c>
      <c r="AJ97">
        <f t="shared" si="41"/>
        <v>1.118421052631579</v>
      </c>
      <c r="AK97">
        <f t="shared" si="42"/>
        <v>1.0625</v>
      </c>
      <c r="AL97">
        <f t="shared" si="42"/>
        <v>1.0119047619047619</v>
      </c>
      <c r="AM97">
        <f t="shared" si="42"/>
        <v>0.96590909090909094</v>
      </c>
      <c r="AN97">
        <f t="shared" si="42"/>
        <v>0.92391304347826086</v>
      </c>
      <c r="AO97">
        <f t="shared" si="42"/>
        <v>0.88541666666666663</v>
      </c>
      <c r="AP97">
        <f t="shared" si="42"/>
        <v>0.85</v>
      </c>
    </row>
    <row r="98" spans="11:42" x14ac:dyDescent="0.25">
      <c r="K98">
        <v>0.87</v>
      </c>
      <c r="L98" s="12">
        <f t="shared" si="36"/>
        <v>0.8396210300000001</v>
      </c>
      <c r="P98">
        <v>430</v>
      </c>
      <c r="Q98">
        <f t="shared" si="40"/>
        <v>1.25</v>
      </c>
      <c r="R98">
        <f t="shared" si="40"/>
        <v>1.25</v>
      </c>
      <c r="S98">
        <f t="shared" si="40"/>
        <v>1.25</v>
      </c>
      <c r="T98">
        <f t="shared" si="40"/>
        <v>1.25</v>
      </c>
      <c r="U98">
        <f t="shared" si="40"/>
        <v>1.25</v>
      </c>
      <c r="V98">
        <f t="shared" si="40"/>
        <v>1.25</v>
      </c>
      <c r="W98">
        <f t="shared" si="40"/>
        <v>1.25</v>
      </c>
      <c r="X98">
        <f t="shared" si="40"/>
        <v>1.25</v>
      </c>
      <c r="Y98">
        <f t="shared" si="40"/>
        <v>1.25</v>
      </c>
      <c r="Z98">
        <f t="shared" si="40"/>
        <v>1.25</v>
      </c>
      <c r="AA98">
        <f t="shared" si="41"/>
        <v>1.25</v>
      </c>
      <c r="AB98">
        <f t="shared" si="41"/>
        <v>1.25</v>
      </c>
      <c r="AC98">
        <f t="shared" si="41"/>
        <v>1.25</v>
      </c>
      <c r="AD98">
        <f t="shared" si="41"/>
        <v>1.25</v>
      </c>
      <c r="AE98">
        <f t="shared" si="41"/>
        <v>1.25</v>
      </c>
      <c r="AF98">
        <f t="shared" si="41"/>
        <v>1.25</v>
      </c>
      <c r="AG98">
        <f t="shared" si="41"/>
        <v>1.25</v>
      </c>
      <c r="AH98">
        <f t="shared" si="41"/>
        <v>1.25</v>
      </c>
      <c r="AI98">
        <f t="shared" si="41"/>
        <v>1.1944444444444444</v>
      </c>
      <c r="AJ98">
        <f t="shared" si="41"/>
        <v>1.131578947368421</v>
      </c>
      <c r="AK98">
        <f t="shared" si="42"/>
        <v>1.075</v>
      </c>
      <c r="AL98">
        <f t="shared" si="42"/>
        <v>1.0238095238095237</v>
      </c>
      <c r="AM98">
        <f t="shared" si="42"/>
        <v>0.97727272727272729</v>
      </c>
      <c r="AN98">
        <f t="shared" si="42"/>
        <v>0.93478260869565222</v>
      </c>
      <c r="AO98">
        <f t="shared" si="42"/>
        <v>0.89583333333333337</v>
      </c>
      <c r="AP98">
        <f t="shared" si="42"/>
        <v>0.86</v>
      </c>
    </row>
    <row r="99" spans="11:42" x14ac:dyDescent="0.25">
      <c r="K99">
        <v>0.88</v>
      </c>
      <c r="L99" s="12">
        <f t="shared" si="36"/>
        <v>0.84470128000000022</v>
      </c>
      <c r="P99">
        <v>435</v>
      </c>
      <c r="Q99">
        <f t="shared" si="40"/>
        <v>1.25</v>
      </c>
      <c r="R99">
        <f t="shared" si="40"/>
        <v>1.25</v>
      </c>
      <c r="S99">
        <f t="shared" si="40"/>
        <v>1.25</v>
      </c>
      <c r="T99">
        <f t="shared" si="40"/>
        <v>1.25</v>
      </c>
      <c r="U99">
        <f t="shared" si="40"/>
        <v>1.25</v>
      </c>
      <c r="V99">
        <f t="shared" si="40"/>
        <v>1.25</v>
      </c>
      <c r="W99">
        <f t="shared" si="40"/>
        <v>1.25</v>
      </c>
      <c r="X99">
        <f t="shared" si="40"/>
        <v>1.25</v>
      </c>
      <c r="Y99">
        <f t="shared" si="40"/>
        <v>1.25</v>
      </c>
      <c r="Z99">
        <f t="shared" si="40"/>
        <v>1.25</v>
      </c>
      <c r="AA99">
        <f t="shared" si="41"/>
        <v>1.25</v>
      </c>
      <c r="AB99">
        <f t="shared" si="41"/>
        <v>1.25</v>
      </c>
      <c r="AC99">
        <f t="shared" si="41"/>
        <v>1.25</v>
      </c>
      <c r="AD99">
        <f t="shared" si="41"/>
        <v>1.25</v>
      </c>
      <c r="AE99">
        <f t="shared" si="41"/>
        <v>1.25</v>
      </c>
      <c r="AF99">
        <f t="shared" si="41"/>
        <v>1.25</v>
      </c>
      <c r="AG99">
        <f t="shared" si="41"/>
        <v>1.25</v>
      </c>
      <c r="AH99">
        <f t="shared" si="41"/>
        <v>1.25</v>
      </c>
      <c r="AI99">
        <f t="shared" si="41"/>
        <v>1.2083333333333333</v>
      </c>
      <c r="AJ99">
        <f t="shared" si="41"/>
        <v>1.1447368421052631</v>
      </c>
      <c r="AK99">
        <f t="shared" si="42"/>
        <v>1.0874999999999999</v>
      </c>
      <c r="AL99">
        <f t="shared" si="42"/>
        <v>1.0357142857142858</v>
      </c>
      <c r="AM99">
        <f t="shared" si="42"/>
        <v>0.98863636363636365</v>
      </c>
      <c r="AN99">
        <f t="shared" si="42"/>
        <v>0.94565217391304346</v>
      </c>
      <c r="AO99">
        <f t="shared" si="42"/>
        <v>0.90625</v>
      </c>
      <c r="AP99">
        <f t="shared" si="42"/>
        <v>0.87</v>
      </c>
    </row>
    <row r="100" spans="11:42" x14ac:dyDescent="0.25">
      <c r="K100">
        <v>0.89</v>
      </c>
      <c r="L100" s="12">
        <f t="shared" si="36"/>
        <v>0.84973326999999998</v>
      </c>
      <c r="P100">
        <v>440</v>
      </c>
      <c r="Q100">
        <f t="shared" si="40"/>
        <v>1.25</v>
      </c>
      <c r="R100">
        <f t="shared" si="40"/>
        <v>1.25</v>
      </c>
      <c r="S100">
        <f t="shared" si="40"/>
        <v>1.25</v>
      </c>
      <c r="T100">
        <f t="shared" si="40"/>
        <v>1.25</v>
      </c>
      <c r="U100">
        <f t="shared" si="40"/>
        <v>1.25</v>
      </c>
      <c r="V100">
        <f t="shared" si="40"/>
        <v>1.25</v>
      </c>
      <c r="W100">
        <f t="shared" si="40"/>
        <v>1.25</v>
      </c>
      <c r="X100">
        <f t="shared" si="40"/>
        <v>1.25</v>
      </c>
      <c r="Y100">
        <f t="shared" si="40"/>
        <v>1.25</v>
      </c>
      <c r="Z100">
        <f t="shared" si="40"/>
        <v>1.25</v>
      </c>
      <c r="AA100">
        <f t="shared" si="41"/>
        <v>1.25</v>
      </c>
      <c r="AB100">
        <f t="shared" si="41"/>
        <v>1.25</v>
      </c>
      <c r="AC100">
        <f t="shared" si="41"/>
        <v>1.25</v>
      </c>
      <c r="AD100">
        <f t="shared" si="41"/>
        <v>1.25</v>
      </c>
      <c r="AE100">
        <f t="shared" si="41"/>
        <v>1.25</v>
      </c>
      <c r="AF100">
        <f t="shared" si="41"/>
        <v>1.25</v>
      </c>
      <c r="AG100">
        <f t="shared" si="41"/>
        <v>1.25</v>
      </c>
      <c r="AH100">
        <f t="shared" si="41"/>
        <v>1.25</v>
      </c>
      <c r="AI100">
        <f t="shared" si="41"/>
        <v>1.2222222222222223</v>
      </c>
      <c r="AJ100">
        <f t="shared" si="41"/>
        <v>1.1578947368421053</v>
      </c>
      <c r="AK100">
        <f t="shared" si="42"/>
        <v>1.1000000000000001</v>
      </c>
      <c r="AL100">
        <f t="shared" si="42"/>
        <v>1.0476190476190477</v>
      </c>
      <c r="AM100">
        <f t="shared" si="42"/>
        <v>1</v>
      </c>
      <c r="AN100">
        <f t="shared" si="42"/>
        <v>0.95652173913043481</v>
      </c>
      <c r="AO100">
        <f t="shared" si="42"/>
        <v>0.91666666666666663</v>
      </c>
      <c r="AP100">
        <f t="shared" si="42"/>
        <v>0.88</v>
      </c>
    </row>
    <row r="101" spans="11:42" x14ac:dyDescent="0.25">
      <c r="K101">
        <v>0.9</v>
      </c>
      <c r="L101" s="12">
        <f t="shared" si="36"/>
        <v>0.85471700000000006</v>
      </c>
      <c r="P101">
        <v>445</v>
      </c>
      <c r="Q101">
        <f t="shared" si="40"/>
        <v>1.25</v>
      </c>
      <c r="R101">
        <f t="shared" si="40"/>
        <v>1.25</v>
      </c>
      <c r="S101">
        <f t="shared" si="40"/>
        <v>1.25</v>
      </c>
      <c r="T101">
        <f t="shared" si="40"/>
        <v>1.25</v>
      </c>
      <c r="U101">
        <f t="shared" si="40"/>
        <v>1.25</v>
      </c>
      <c r="V101">
        <f t="shared" si="40"/>
        <v>1.25</v>
      </c>
      <c r="W101">
        <f t="shared" si="40"/>
        <v>1.25</v>
      </c>
      <c r="X101">
        <f t="shared" si="40"/>
        <v>1.25</v>
      </c>
      <c r="Y101">
        <f t="shared" si="40"/>
        <v>1.25</v>
      </c>
      <c r="Z101">
        <f t="shared" si="40"/>
        <v>1.25</v>
      </c>
      <c r="AA101">
        <f t="shared" si="41"/>
        <v>1.25</v>
      </c>
      <c r="AB101">
        <f t="shared" si="41"/>
        <v>1.25</v>
      </c>
      <c r="AC101">
        <f t="shared" si="41"/>
        <v>1.25</v>
      </c>
      <c r="AD101">
        <f t="shared" si="41"/>
        <v>1.25</v>
      </c>
      <c r="AE101">
        <f t="shared" si="41"/>
        <v>1.25</v>
      </c>
      <c r="AF101">
        <f t="shared" si="41"/>
        <v>1.25</v>
      </c>
      <c r="AG101">
        <f t="shared" si="41"/>
        <v>1.25</v>
      </c>
      <c r="AH101">
        <f t="shared" si="41"/>
        <v>1.25</v>
      </c>
      <c r="AI101">
        <f t="shared" si="41"/>
        <v>1.2361111111111112</v>
      </c>
      <c r="AJ101">
        <f t="shared" si="41"/>
        <v>1.1710526315789473</v>
      </c>
      <c r="AK101">
        <f t="shared" si="42"/>
        <v>1.1125</v>
      </c>
      <c r="AL101">
        <f t="shared" si="42"/>
        <v>1.0595238095238095</v>
      </c>
      <c r="AM101">
        <f t="shared" si="42"/>
        <v>1.0113636363636365</v>
      </c>
      <c r="AN101">
        <f t="shared" si="42"/>
        <v>0.96739130434782605</v>
      </c>
      <c r="AO101">
        <f t="shared" si="42"/>
        <v>0.92708333333333337</v>
      </c>
      <c r="AP101">
        <f t="shared" si="42"/>
        <v>0.89</v>
      </c>
    </row>
    <row r="102" spans="11:42" x14ac:dyDescent="0.25">
      <c r="K102">
        <v>0.91</v>
      </c>
      <c r="L102" s="12">
        <f t="shared" si="36"/>
        <v>0.85965247000000011</v>
      </c>
      <c r="P102">
        <v>450</v>
      </c>
      <c r="Q102">
        <f t="shared" ref="Q102:Z112" si="43">MIN(1.25,$P102/Q$11)</f>
        <v>1.25</v>
      </c>
      <c r="R102">
        <f t="shared" si="43"/>
        <v>1.25</v>
      </c>
      <c r="S102">
        <f t="shared" si="43"/>
        <v>1.25</v>
      </c>
      <c r="T102">
        <f t="shared" si="43"/>
        <v>1.25</v>
      </c>
      <c r="U102">
        <f t="shared" si="43"/>
        <v>1.25</v>
      </c>
      <c r="V102">
        <f t="shared" si="43"/>
        <v>1.25</v>
      </c>
      <c r="W102">
        <f t="shared" si="43"/>
        <v>1.25</v>
      </c>
      <c r="X102">
        <f t="shared" si="43"/>
        <v>1.25</v>
      </c>
      <c r="Y102">
        <f t="shared" si="43"/>
        <v>1.25</v>
      </c>
      <c r="Z102">
        <f t="shared" si="43"/>
        <v>1.25</v>
      </c>
      <c r="AA102">
        <f t="shared" ref="AA102:AJ112" si="44">MIN(1.25,$P102/AA$11)</f>
        <v>1.25</v>
      </c>
      <c r="AB102">
        <f t="shared" si="44"/>
        <v>1.25</v>
      </c>
      <c r="AC102">
        <f t="shared" si="44"/>
        <v>1.25</v>
      </c>
      <c r="AD102">
        <f t="shared" si="44"/>
        <v>1.25</v>
      </c>
      <c r="AE102">
        <f t="shared" si="44"/>
        <v>1.25</v>
      </c>
      <c r="AF102">
        <f t="shared" si="44"/>
        <v>1.25</v>
      </c>
      <c r="AG102">
        <f t="shared" si="44"/>
        <v>1.25</v>
      </c>
      <c r="AH102">
        <f t="shared" si="44"/>
        <v>1.25</v>
      </c>
      <c r="AI102">
        <f t="shared" si="44"/>
        <v>1.25</v>
      </c>
      <c r="AJ102">
        <f t="shared" si="44"/>
        <v>1.1842105263157894</v>
      </c>
      <c r="AK102">
        <f t="shared" ref="AK102:AP112" si="45">MIN(1.25,$P102/AK$11)</f>
        <v>1.125</v>
      </c>
      <c r="AL102">
        <f t="shared" si="45"/>
        <v>1.0714285714285714</v>
      </c>
      <c r="AM102">
        <f t="shared" si="45"/>
        <v>1.0227272727272727</v>
      </c>
      <c r="AN102">
        <f t="shared" si="45"/>
        <v>0.97826086956521741</v>
      </c>
      <c r="AO102">
        <f t="shared" si="45"/>
        <v>0.9375</v>
      </c>
      <c r="AP102">
        <f t="shared" si="45"/>
        <v>0.9</v>
      </c>
    </row>
    <row r="103" spans="11:42" x14ac:dyDescent="0.25">
      <c r="K103">
        <v>0.92</v>
      </c>
      <c r="L103" s="12">
        <f t="shared" si="36"/>
        <v>0.86453968000000014</v>
      </c>
      <c r="P103">
        <v>455</v>
      </c>
      <c r="Q103">
        <f t="shared" si="43"/>
        <v>1.25</v>
      </c>
      <c r="R103">
        <f t="shared" si="43"/>
        <v>1.25</v>
      </c>
      <c r="S103">
        <f t="shared" si="43"/>
        <v>1.25</v>
      </c>
      <c r="T103">
        <f t="shared" si="43"/>
        <v>1.25</v>
      </c>
      <c r="U103">
        <f t="shared" si="43"/>
        <v>1.25</v>
      </c>
      <c r="V103">
        <f t="shared" si="43"/>
        <v>1.25</v>
      </c>
      <c r="W103">
        <f t="shared" si="43"/>
        <v>1.25</v>
      </c>
      <c r="X103">
        <f t="shared" si="43"/>
        <v>1.25</v>
      </c>
      <c r="Y103">
        <f t="shared" si="43"/>
        <v>1.25</v>
      </c>
      <c r="Z103">
        <f t="shared" si="43"/>
        <v>1.25</v>
      </c>
      <c r="AA103">
        <f t="shared" si="44"/>
        <v>1.25</v>
      </c>
      <c r="AB103">
        <f t="shared" si="44"/>
        <v>1.25</v>
      </c>
      <c r="AC103">
        <f t="shared" si="44"/>
        <v>1.25</v>
      </c>
      <c r="AD103">
        <f t="shared" si="44"/>
        <v>1.25</v>
      </c>
      <c r="AE103">
        <f t="shared" si="44"/>
        <v>1.25</v>
      </c>
      <c r="AF103">
        <f t="shared" si="44"/>
        <v>1.25</v>
      </c>
      <c r="AG103">
        <f t="shared" si="44"/>
        <v>1.25</v>
      </c>
      <c r="AH103">
        <f t="shared" si="44"/>
        <v>1.25</v>
      </c>
      <c r="AI103">
        <f t="shared" si="44"/>
        <v>1.25</v>
      </c>
      <c r="AJ103">
        <f t="shared" si="44"/>
        <v>1.1973684210526316</v>
      </c>
      <c r="AK103">
        <f t="shared" si="45"/>
        <v>1.1375</v>
      </c>
      <c r="AL103">
        <f t="shared" si="45"/>
        <v>1.0833333333333333</v>
      </c>
      <c r="AM103">
        <f t="shared" si="45"/>
        <v>1.0340909090909092</v>
      </c>
      <c r="AN103">
        <f t="shared" si="45"/>
        <v>0.98913043478260865</v>
      </c>
      <c r="AO103">
        <f t="shared" si="45"/>
        <v>0.94791666666666663</v>
      </c>
      <c r="AP103">
        <f t="shared" si="45"/>
        <v>0.91</v>
      </c>
    </row>
    <row r="104" spans="11:42" x14ac:dyDescent="0.25">
      <c r="K104">
        <v>0.93</v>
      </c>
      <c r="L104" s="12">
        <f t="shared" si="36"/>
        <v>0.86937862999999993</v>
      </c>
      <c r="P104">
        <v>460</v>
      </c>
      <c r="Q104">
        <f t="shared" si="43"/>
        <v>1.25</v>
      </c>
      <c r="R104">
        <f t="shared" si="43"/>
        <v>1.25</v>
      </c>
      <c r="S104">
        <f t="shared" si="43"/>
        <v>1.25</v>
      </c>
      <c r="T104">
        <f t="shared" si="43"/>
        <v>1.25</v>
      </c>
      <c r="U104">
        <f t="shared" si="43"/>
        <v>1.25</v>
      </c>
      <c r="V104">
        <f t="shared" si="43"/>
        <v>1.25</v>
      </c>
      <c r="W104">
        <f t="shared" si="43"/>
        <v>1.25</v>
      </c>
      <c r="X104">
        <f t="shared" si="43"/>
        <v>1.25</v>
      </c>
      <c r="Y104">
        <f t="shared" si="43"/>
        <v>1.25</v>
      </c>
      <c r="Z104">
        <f t="shared" si="43"/>
        <v>1.25</v>
      </c>
      <c r="AA104">
        <f t="shared" si="44"/>
        <v>1.25</v>
      </c>
      <c r="AB104">
        <f t="shared" si="44"/>
        <v>1.25</v>
      </c>
      <c r="AC104">
        <f t="shared" si="44"/>
        <v>1.25</v>
      </c>
      <c r="AD104">
        <f t="shared" si="44"/>
        <v>1.25</v>
      </c>
      <c r="AE104">
        <f t="shared" si="44"/>
        <v>1.25</v>
      </c>
      <c r="AF104">
        <f t="shared" si="44"/>
        <v>1.25</v>
      </c>
      <c r="AG104">
        <f t="shared" si="44"/>
        <v>1.25</v>
      </c>
      <c r="AH104">
        <f t="shared" si="44"/>
        <v>1.25</v>
      </c>
      <c r="AI104">
        <f t="shared" si="44"/>
        <v>1.25</v>
      </c>
      <c r="AJ104">
        <f t="shared" si="44"/>
        <v>1.2105263157894737</v>
      </c>
      <c r="AK104">
        <f t="shared" si="45"/>
        <v>1.1499999999999999</v>
      </c>
      <c r="AL104">
        <f t="shared" si="45"/>
        <v>1.0952380952380953</v>
      </c>
      <c r="AM104">
        <f t="shared" si="45"/>
        <v>1.0454545454545454</v>
      </c>
      <c r="AN104">
        <f t="shared" si="45"/>
        <v>1</v>
      </c>
      <c r="AO104">
        <f t="shared" si="45"/>
        <v>0.95833333333333337</v>
      </c>
      <c r="AP104">
        <f t="shared" si="45"/>
        <v>0.92</v>
      </c>
    </row>
    <row r="105" spans="11:42" x14ac:dyDescent="0.25">
      <c r="K105">
        <v>0.94</v>
      </c>
      <c r="L105" s="12">
        <f t="shared" si="36"/>
        <v>0.87416932000000003</v>
      </c>
      <c r="P105">
        <v>465</v>
      </c>
      <c r="Q105">
        <f t="shared" si="43"/>
        <v>1.25</v>
      </c>
      <c r="R105">
        <f t="shared" si="43"/>
        <v>1.25</v>
      </c>
      <c r="S105">
        <f t="shared" si="43"/>
        <v>1.25</v>
      </c>
      <c r="T105">
        <f t="shared" si="43"/>
        <v>1.25</v>
      </c>
      <c r="U105">
        <f t="shared" si="43"/>
        <v>1.25</v>
      </c>
      <c r="V105">
        <f t="shared" si="43"/>
        <v>1.25</v>
      </c>
      <c r="W105">
        <f t="shared" si="43"/>
        <v>1.25</v>
      </c>
      <c r="X105">
        <f t="shared" si="43"/>
        <v>1.25</v>
      </c>
      <c r="Y105">
        <f t="shared" si="43"/>
        <v>1.25</v>
      </c>
      <c r="Z105">
        <f t="shared" si="43"/>
        <v>1.25</v>
      </c>
      <c r="AA105">
        <f t="shared" si="44"/>
        <v>1.25</v>
      </c>
      <c r="AB105">
        <f t="shared" si="44"/>
        <v>1.25</v>
      </c>
      <c r="AC105">
        <f t="shared" si="44"/>
        <v>1.25</v>
      </c>
      <c r="AD105">
        <f t="shared" si="44"/>
        <v>1.25</v>
      </c>
      <c r="AE105">
        <f t="shared" si="44"/>
        <v>1.25</v>
      </c>
      <c r="AF105">
        <f t="shared" si="44"/>
        <v>1.25</v>
      </c>
      <c r="AG105">
        <f t="shared" si="44"/>
        <v>1.25</v>
      </c>
      <c r="AH105">
        <f t="shared" si="44"/>
        <v>1.25</v>
      </c>
      <c r="AI105">
        <f t="shared" si="44"/>
        <v>1.25</v>
      </c>
      <c r="AJ105">
        <f t="shared" si="44"/>
        <v>1.2236842105263157</v>
      </c>
      <c r="AK105">
        <f t="shared" si="45"/>
        <v>1.1625000000000001</v>
      </c>
      <c r="AL105">
        <f t="shared" si="45"/>
        <v>1.1071428571428572</v>
      </c>
      <c r="AM105">
        <f t="shared" si="45"/>
        <v>1.0568181818181819</v>
      </c>
      <c r="AN105">
        <f t="shared" si="45"/>
        <v>1.0108695652173914</v>
      </c>
      <c r="AO105">
        <f t="shared" si="45"/>
        <v>0.96875</v>
      </c>
      <c r="AP105">
        <f t="shared" si="45"/>
        <v>0.93</v>
      </c>
    </row>
    <row r="106" spans="11:42" x14ac:dyDescent="0.25">
      <c r="K106">
        <v>0.95</v>
      </c>
      <c r="L106" s="12">
        <f t="shared" si="36"/>
        <v>0.87891174999999988</v>
      </c>
      <c r="P106">
        <v>470</v>
      </c>
      <c r="Q106">
        <f t="shared" si="43"/>
        <v>1.25</v>
      </c>
      <c r="R106">
        <f t="shared" si="43"/>
        <v>1.25</v>
      </c>
      <c r="S106">
        <f t="shared" si="43"/>
        <v>1.25</v>
      </c>
      <c r="T106">
        <f t="shared" si="43"/>
        <v>1.25</v>
      </c>
      <c r="U106">
        <f t="shared" si="43"/>
        <v>1.25</v>
      </c>
      <c r="V106">
        <f t="shared" si="43"/>
        <v>1.25</v>
      </c>
      <c r="W106">
        <f t="shared" si="43"/>
        <v>1.25</v>
      </c>
      <c r="X106">
        <f t="shared" si="43"/>
        <v>1.25</v>
      </c>
      <c r="Y106">
        <f t="shared" si="43"/>
        <v>1.25</v>
      </c>
      <c r="Z106">
        <f t="shared" si="43"/>
        <v>1.25</v>
      </c>
      <c r="AA106">
        <f t="shared" si="44"/>
        <v>1.25</v>
      </c>
      <c r="AB106">
        <f t="shared" si="44"/>
        <v>1.25</v>
      </c>
      <c r="AC106">
        <f t="shared" si="44"/>
        <v>1.25</v>
      </c>
      <c r="AD106">
        <f t="shared" si="44"/>
        <v>1.25</v>
      </c>
      <c r="AE106">
        <f t="shared" si="44"/>
        <v>1.25</v>
      </c>
      <c r="AF106">
        <f t="shared" si="44"/>
        <v>1.25</v>
      </c>
      <c r="AG106">
        <f t="shared" si="44"/>
        <v>1.25</v>
      </c>
      <c r="AH106">
        <f t="shared" si="44"/>
        <v>1.25</v>
      </c>
      <c r="AI106">
        <f t="shared" si="44"/>
        <v>1.25</v>
      </c>
      <c r="AJ106">
        <f t="shared" si="44"/>
        <v>1.236842105263158</v>
      </c>
      <c r="AK106">
        <f t="shared" si="45"/>
        <v>1.175</v>
      </c>
      <c r="AL106">
        <f t="shared" si="45"/>
        <v>1.1190476190476191</v>
      </c>
      <c r="AM106">
        <f t="shared" si="45"/>
        <v>1.0681818181818181</v>
      </c>
      <c r="AN106">
        <f t="shared" si="45"/>
        <v>1.0217391304347827</v>
      </c>
      <c r="AO106">
        <f t="shared" si="45"/>
        <v>0.97916666666666663</v>
      </c>
      <c r="AP106">
        <f t="shared" si="45"/>
        <v>0.94</v>
      </c>
    </row>
    <row r="107" spans="11:42" x14ac:dyDescent="0.25">
      <c r="K107">
        <v>0.96</v>
      </c>
      <c r="L107" s="12">
        <f t="shared" si="36"/>
        <v>0.88360591999999993</v>
      </c>
      <c r="P107">
        <v>475</v>
      </c>
      <c r="Q107">
        <f t="shared" si="43"/>
        <v>1.25</v>
      </c>
      <c r="R107">
        <f t="shared" si="43"/>
        <v>1.25</v>
      </c>
      <c r="S107">
        <f t="shared" si="43"/>
        <v>1.25</v>
      </c>
      <c r="T107">
        <f t="shared" si="43"/>
        <v>1.25</v>
      </c>
      <c r="U107">
        <f t="shared" si="43"/>
        <v>1.25</v>
      </c>
      <c r="V107">
        <f t="shared" si="43"/>
        <v>1.25</v>
      </c>
      <c r="W107">
        <f t="shared" si="43"/>
        <v>1.25</v>
      </c>
      <c r="X107">
        <f t="shared" si="43"/>
        <v>1.25</v>
      </c>
      <c r="Y107">
        <f t="shared" si="43"/>
        <v>1.25</v>
      </c>
      <c r="Z107">
        <f t="shared" si="43"/>
        <v>1.25</v>
      </c>
      <c r="AA107">
        <f t="shared" si="44"/>
        <v>1.25</v>
      </c>
      <c r="AB107">
        <f t="shared" si="44"/>
        <v>1.25</v>
      </c>
      <c r="AC107">
        <f t="shared" si="44"/>
        <v>1.25</v>
      </c>
      <c r="AD107">
        <f t="shared" si="44"/>
        <v>1.25</v>
      </c>
      <c r="AE107">
        <f t="shared" si="44"/>
        <v>1.25</v>
      </c>
      <c r="AF107">
        <f t="shared" si="44"/>
        <v>1.25</v>
      </c>
      <c r="AG107">
        <f t="shared" si="44"/>
        <v>1.25</v>
      </c>
      <c r="AH107">
        <f t="shared" si="44"/>
        <v>1.25</v>
      </c>
      <c r="AI107">
        <f t="shared" si="44"/>
        <v>1.25</v>
      </c>
      <c r="AJ107">
        <f t="shared" si="44"/>
        <v>1.25</v>
      </c>
      <c r="AK107">
        <f t="shared" si="45"/>
        <v>1.1875</v>
      </c>
      <c r="AL107">
        <f t="shared" si="45"/>
        <v>1.1309523809523809</v>
      </c>
      <c r="AM107">
        <f t="shared" si="45"/>
        <v>1.0795454545454546</v>
      </c>
      <c r="AN107">
        <f t="shared" si="45"/>
        <v>1.0326086956521738</v>
      </c>
      <c r="AO107">
        <f t="shared" si="45"/>
        <v>0.98958333333333337</v>
      </c>
      <c r="AP107">
        <f t="shared" si="45"/>
        <v>0.95</v>
      </c>
    </row>
    <row r="108" spans="11:42" x14ac:dyDescent="0.25">
      <c r="K108">
        <v>0.97</v>
      </c>
      <c r="L108" s="12">
        <f t="shared" si="36"/>
        <v>0.88825183000000008</v>
      </c>
      <c r="P108">
        <v>480</v>
      </c>
      <c r="Q108">
        <f t="shared" si="43"/>
        <v>1.25</v>
      </c>
      <c r="R108">
        <f t="shared" si="43"/>
        <v>1.25</v>
      </c>
      <c r="S108">
        <f t="shared" si="43"/>
        <v>1.25</v>
      </c>
      <c r="T108">
        <f t="shared" si="43"/>
        <v>1.25</v>
      </c>
      <c r="U108">
        <f t="shared" si="43"/>
        <v>1.25</v>
      </c>
      <c r="V108">
        <f t="shared" si="43"/>
        <v>1.25</v>
      </c>
      <c r="W108">
        <f t="shared" si="43"/>
        <v>1.25</v>
      </c>
      <c r="X108">
        <f t="shared" si="43"/>
        <v>1.25</v>
      </c>
      <c r="Y108">
        <f t="shared" si="43"/>
        <v>1.25</v>
      </c>
      <c r="Z108">
        <f t="shared" si="43"/>
        <v>1.25</v>
      </c>
      <c r="AA108">
        <f t="shared" si="44"/>
        <v>1.25</v>
      </c>
      <c r="AB108">
        <f t="shared" si="44"/>
        <v>1.25</v>
      </c>
      <c r="AC108">
        <f t="shared" si="44"/>
        <v>1.25</v>
      </c>
      <c r="AD108">
        <f t="shared" si="44"/>
        <v>1.25</v>
      </c>
      <c r="AE108">
        <f t="shared" si="44"/>
        <v>1.25</v>
      </c>
      <c r="AF108">
        <f t="shared" si="44"/>
        <v>1.25</v>
      </c>
      <c r="AG108">
        <f t="shared" si="44"/>
        <v>1.25</v>
      </c>
      <c r="AH108">
        <f t="shared" si="44"/>
        <v>1.25</v>
      </c>
      <c r="AI108">
        <f t="shared" si="44"/>
        <v>1.25</v>
      </c>
      <c r="AJ108">
        <f t="shared" si="44"/>
        <v>1.25</v>
      </c>
      <c r="AK108">
        <f t="shared" si="45"/>
        <v>1.2</v>
      </c>
      <c r="AL108">
        <f t="shared" si="45"/>
        <v>1.1428571428571428</v>
      </c>
      <c r="AM108">
        <f t="shared" si="45"/>
        <v>1.0909090909090908</v>
      </c>
      <c r="AN108">
        <f t="shared" si="45"/>
        <v>1.0434782608695652</v>
      </c>
      <c r="AO108">
        <f t="shared" si="45"/>
        <v>1</v>
      </c>
      <c r="AP108">
        <f t="shared" si="45"/>
        <v>0.96</v>
      </c>
    </row>
    <row r="109" spans="11:42" x14ac:dyDescent="0.25">
      <c r="K109">
        <v>0.98</v>
      </c>
      <c r="L109" s="12">
        <f t="shared" si="36"/>
        <v>0.89284948000000008</v>
      </c>
      <c r="P109">
        <v>485</v>
      </c>
      <c r="Q109">
        <f t="shared" si="43"/>
        <v>1.25</v>
      </c>
      <c r="R109">
        <f t="shared" si="43"/>
        <v>1.25</v>
      </c>
      <c r="S109">
        <f t="shared" si="43"/>
        <v>1.25</v>
      </c>
      <c r="T109">
        <f t="shared" si="43"/>
        <v>1.25</v>
      </c>
      <c r="U109">
        <f t="shared" si="43"/>
        <v>1.25</v>
      </c>
      <c r="V109">
        <f t="shared" si="43"/>
        <v>1.25</v>
      </c>
      <c r="W109">
        <f t="shared" si="43"/>
        <v>1.25</v>
      </c>
      <c r="X109">
        <f t="shared" si="43"/>
        <v>1.25</v>
      </c>
      <c r="Y109">
        <f t="shared" si="43"/>
        <v>1.25</v>
      </c>
      <c r="Z109">
        <f t="shared" si="43"/>
        <v>1.25</v>
      </c>
      <c r="AA109">
        <f t="shared" si="44"/>
        <v>1.25</v>
      </c>
      <c r="AB109">
        <f t="shared" si="44"/>
        <v>1.25</v>
      </c>
      <c r="AC109">
        <f t="shared" si="44"/>
        <v>1.25</v>
      </c>
      <c r="AD109">
        <f t="shared" si="44"/>
        <v>1.25</v>
      </c>
      <c r="AE109">
        <f t="shared" si="44"/>
        <v>1.25</v>
      </c>
      <c r="AF109">
        <f t="shared" si="44"/>
        <v>1.25</v>
      </c>
      <c r="AG109">
        <f t="shared" si="44"/>
        <v>1.25</v>
      </c>
      <c r="AH109">
        <f t="shared" si="44"/>
        <v>1.25</v>
      </c>
      <c r="AI109">
        <f t="shared" si="44"/>
        <v>1.25</v>
      </c>
      <c r="AJ109">
        <f t="shared" si="44"/>
        <v>1.25</v>
      </c>
      <c r="AK109">
        <f t="shared" si="45"/>
        <v>1.2124999999999999</v>
      </c>
      <c r="AL109">
        <f t="shared" si="45"/>
        <v>1.1547619047619047</v>
      </c>
      <c r="AM109">
        <f t="shared" si="45"/>
        <v>1.1022727272727273</v>
      </c>
      <c r="AN109">
        <f t="shared" si="45"/>
        <v>1.0543478260869565</v>
      </c>
      <c r="AO109">
        <f t="shared" si="45"/>
        <v>1.0104166666666667</v>
      </c>
      <c r="AP109">
        <f t="shared" si="45"/>
        <v>0.97</v>
      </c>
    </row>
    <row r="110" spans="11:42" x14ac:dyDescent="0.25">
      <c r="K110">
        <v>0.99</v>
      </c>
      <c r="L110" s="12">
        <f t="shared" si="36"/>
        <v>0.89739886999999996</v>
      </c>
      <c r="P110">
        <v>490</v>
      </c>
      <c r="Q110">
        <f t="shared" si="43"/>
        <v>1.25</v>
      </c>
      <c r="R110">
        <f t="shared" si="43"/>
        <v>1.25</v>
      </c>
      <c r="S110">
        <f t="shared" si="43"/>
        <v>1.25</v>
      </c>
      <c r="T110">
        <f t="shared" si="43"/>
        <v>1.25</v>
      </c>
      <c r="U110">
        <f t="shared" si="43"/>
        <v>1.25</v>
      </c>
      <c r="V110">
        <f t="shared" si="43"/>
        <v>1.25</v>
      </c>
      <c r="W110">
        <f t="shared" si="43"/>
        <v>1.25</v>
      </c>
      <c r="X110">
        <f t="shared" si="43"/>
        <v>1.25</v>
      </c>
      <c r="Y110">
        <f t="shared" si="43"/>
        <v>1.25</v>
      </c>
      <c r="Z110">
        <f t="shared" si="43"/>
        <v>1.25</v>
      </c>
      <c r="AA110">
        <f t="shared" si="44"/>
        <v>1.25</v>
      </c>
      <c r="AB110">
        <f t="shared" si="44"/>
        <v>1.25</v>
      </c>
      <c r="AC110">
        <f t="shared" si="44"/>
        <v>1.25</v>
      </c>
      <c r="AD110">
        <f t="shared" si="44"/>
        <v>1.25</v>
      </c>
      <c r="AE110">
        <f t="shared" si="44"/>
        <v>1.25</v>
      </c>
      <c r="AF110">
        <f t="shared" si="44"/>
        <v>1.25</v>
      </c>
      <c r="AG110">
        <f t="shared" si="44"/>
        <v>1.25</v>
      </c>
      <c r="AH110">
        <f t="shared" si="44"/>
        <v>1.25</v>
      </c>
      <c r="AI110">
        <f t="shared" si="44"/>
        <v>1.25</v>
      </c>
      <c r="AJ110">
        <f t="shared" si="44"/>
        <v>1.25</v>
      </c>
      <c r="AK110">
        <f t="shared" si="45"/>
        <v>1.2250000000000001</v>
      </c>
      <c r="AL110">
        <f t="shared" si="45"/>
        <v>1.1666666666666667</v>
      </c>
      <c r="AM110">
        <f t="shared" si="45"/>
        <v>1.1136363636363635</v>
      </c>
      <c r="AN110">
        <f t="shared" si="45"/>
        <v>1.0652173913043479</v>
      </c>
      <c r="AO110">
        <f t="shared" si="45"/>
        <v>1.0208333333333333</v>
      </c>
      <c r="AP110">
        <f t="shared" si="45"/>
        <v>0.98</v>
      </c>
    </row>
    <row r="111" spans="11:42" x14ac:dyDescent="0.25">
      <c r="K111">
        <v>1</v>
      </c>
      <c r="L111" s="12">
        <f t="shared" si="36"/>
        <v>0.90190000000000003</v>
      </c>
      <c r="P111">
        <v>495</v>
      </c>
      <c r="Q111">
        <f t="shared" si="43"/>
        <v>1.25</v>
      </c>
      <c r="R111">
        <f t="shared" si="43"/>
        <v>1.25</v>
      </c>
      <c r="S111">
        <f t="shared" si="43"/>
        <v>1.25</v>
      </c>
      <c r="T111">
        <f t="shared" si="43"/>
        <v>1.25</v>
      </c>
      <c r="U111">
        <f t="shared" si="43"/>
        <v>1.25</v>
      </c>
      <c r="V111">
        <f t="shared" si="43"/>
        <v>1.25</v>
      </c>
      <c r="W111">
        <f t="shared" si="43"/>
        <v>1.25</v>
      </c>
      <c r="X111">
        <f t="shared" si="43"/>
        <v>1.25</v>
      </c>
      <c r="Y111">
        <f t="shared" si="43"/>
        <v>1.25</v>
      </c>
      <c r="Z111">
        <f t="shared" si="43"/>
        <v>1.25</v>
      </c>
      <c r="AA111">
        <f t="shared" si="44"/>
        <v>1.25</v>
      </c>
      <c r="AB111">
        <f t="shared" si="44"/>
        <v>1.25</v>
      </c>
      <c r="AC111">
        <f t="shared" si="44"/>
        <v>1.25</v>
      </c>
      <c r="AD111">
        <f t="shared" si="44"/>
        <v>1.25</v>
      </c>
      <c r="AE111">
        <f t="shared" si="44"/>
        <v>1.25</v>
      </c>
      <c r="AF111">
        <f t="shared" si="44"/>
        <v>1.25</v>
      </c>
      <c r="AG111">
        <f t="shared" si="44"/>
        <v>1.25</v>
      </c>
      <c r="AH111">
        <f t="shared" si="44"/>
        <v>1.25</v>
      </c>
      <c r="AI111">
        <f t="shared" si="44"/>
        <v>1.25</v>
      </c>
      <c r="AJ111">
        <f t="shared" si="44"/>
        <v>1.25</v>
      </c>
      <c r="AK111">
        <f t="shared" si="45"/>
        <v>1.2375</v>
      </c>
      <c r="AL111">
        <f t="shared" si="45"/>
        <v>1.1785714285714286</v>
      </c>
      <c r="AM111">
        <f t="shared" si="45"/>
        <v>1.125</v>
      </c>
      <c r="AN111">
        <f t="shared" si="45"/>
        <v>1.076086956521739</v>
      </c>
      <c r="AO111">
        <f t="shared" si="45"/>
        <v>1.03125</v>
      </c>
      <c r="AP111">
        <f t="shared" si="45"/>
        <v>0.99</v>
      </c>
    </row>
    <row r="112" spans="11:42" x14ac:dyDescent="0.25">
      <c r="K112">
        <v>1.01</v>
      </c>
      <c r="L112" s="12">
        <f t="shared" si="36"/>
        <v>0.90635287000000009</v>
      </c>
      <c r="P112">
        <v>500</v>
      </c>
      <c r="Q112">
        <f t="shared" si="43"/>
        <v>1.25</v>
      </c>
      <c r="R112">
        <f t="shared" si="43"/>
        <v>1.25</v>
      </c>
      <c r="S112">
        <f t="shared" si="43"/>
        <v>1.25</v>
      </c>
      <c r="T112">
        <f t="shared" si="43"/>
        <v>1.25</v>
      </c>
      <c r="U112">
        <f t="shared" si="43"/>
        <v>1.25</v>
      </c>
      <c r="V112">
        <f t="shared" si="43"/>
        <v>1.25</v>
      </c>
      <c r="W112">
        <f t="shared" si="43"/>
        <v>1.25</v>
      </c>
      <c r="X112">
        <f t="shared" si="43"/>
        <v>1.25</v>
      </c>
      <c r="Y112">
        <f t="shared" si="43"/>
        <v>1.25</v>
      </c>
      <c r="Z112">
        <f t="shared" si="43"/>
        <v>1.25</v>
      </c>
      <c r="AA112">
        <f t="shared" si="44"/>
        <v>1.25</v>
      </c>
      <c r="AB112">
        <f t="shared" si="44"/>
        <v>1.25</v>
      </c>
      <c r="AC112">
        <f t="shared" si="44"/>
        <v>1.25</v>
      </c>
      <c r="AD112">
        <f t="shared" si="44"/>
        <v>1.25</v>
      </c>
      <c r="AE112">
        <f t="shared" si="44"/>
        <v>1.25</v>
      </c>
      <c r="AF112">
        <f t="shared" si="44"/>
        <v>1.25</v>
      </c>
      <c r="AG112">
        <f t="shared" si="44"/>
        <v>1.25</v>
      </c>
      <c r="AH112">
        <f t="shared" si="44"/>
        <v>1.25</v>
      </c>
      <c r="AI112">
        <f t="shared" si="44"/>
        <v>1.25</v>
      </c>
      <c r="AJ112">
        <f t="shared" si="44"/>
        <v>1.25</v>
      </c>
      <c r="AK112">
        <f t="shared" si="45"/>
        <v>1.25</v>
      </c>
      <c r="AL112">
        <f t="shared" si="45"/>
        <v>1.1904761904761905</v>
      </c>
      <c r="AM112">
        <f t="shared" si="45"/>
        <v>1.1363636363636365</v>
      </c>
      <c r="AN112">
        <f t="shared" si="45"/>
        <v>1.0869565217391304</v>
      </c>
      <c r="AO112">
        <f t="shared" si="45"/>
        <v>1.0416666666666667</v>
      </c>
      <c r="AP112">
        <f t="shared" si="45"/>
        <v>1</v>
      </c>
    </row>
    <row r="113" spans="11:12" x14ac:dyDescent="0.25">
      <c r="K113">
        <v>1.02</v>
      </c>
      <c r="L113" s="12">
        <f t="shared" si="36"/>
        <v>0.91075748000000012</v>
      </c>
    </row>
    <row r="114" spans="11:12" x14ac:dyDescent="0.25">
      <c r="K114">
        <v>1.03</v>
      </c>
      <c r="L114" s="12">
        <f t="shared" si="36"/>
        <v>0.91511383000000013</v>
      </c>
    </row>
    <row r="115" spans="11:12" x14ac:dyDescent="0.25">
      <c r="K115">
        <v>1.04</v>
      </c>
      <c r="L115" s="12">
        <f t="shared" si="36"/>
        <v>0.91942192</v>
      </c>
    </row>
    <row r="116" spans="11:12" x14ac:dyDescent="0.25">
      <c r="K116">
        <v>1.05</v>
      </c>
      <c r="L116" s="12">
        <f t="shared" si="36"/>
        <v>0.92368175000000008</v>
      </c>
    </row>
    <row r="117" spans="11:12" x14ac:dyDescent="0.25">
      <c r="K117">
        <v>1.06</v>
      </c>
      <c r="L117" s="12">
        <f t="shared" si="36"/>
        <v>0.92789332000000013</v>
      </c>
    </row>
    <row r="118" spans="11:12" x14ac:dyDescent="0.25">
      <c r="K118">
        <v>1.07</v>
      </c>
      <c r="L118" s="12">
        <f t="shared" si="36"/>
        <v>0.93205663000000016</v>
      </c>
    </row>
    <row r="119" spans="11:12" x14ac:dyDescent="0.25">
      <c r="K119">
        <v>1.08</v>
      </c>
      <c r="L119" s="12">
        <f t="shared" si="36"/>
        <v>0.93617168000000017</v>
      </c>
    </row>
    <row r="120" spans="11:12" x14ac:dyDescent="0.25">
      <c r="K120">
        <v>1.0900000000000001</v>
      </c>
      <c r="L120" s="12">
        <f t="shared" si="36"/>
        <v>0.94023847000000016</v>
      </c>
    </row>
    <row r="121" spans="11:12" x14ac:dyDescent="0.25">
      <c r="K121">
        <v>1.1000000000000001</v>
      </c>
      <c r="L121" s="12">
        <f t="shared" si="36"/>
        <v>0.94425700000000012</v>
      </c>
    </row>
    <row r="122" spans="11:12" x14ac:dyDescent="0.25">
      <c r="K122">
        <v>1.1100000000000001</v>
      </c>
      <c r="L122" s="12">
        <f t="shared" si="36"/>
        <v>0.94822727000000018</v>
      </c>
    </row>
    <row r="123" spans="11:12" x14ac:dyDescent="0.25">
      <c r="K123">
        <v>1.1200000000000001</v>
      </c>
      <c r="L123" s="12">
        <f t="shared" si="36"/>
        <v>0.95214928000000021</v>
      </c>
    </row>
    <row r="124" spans="11:12" x14ac:dyDescent="0.25">
      <c r="K124">
        <v>1.1299999999999999</v>
      </c>
      <c r="L124" s="12">
        <f t="shared" si="36"/>
        <v>0.95602303</v>
      </c>
    </row>
    <row r="125" spans="11:12" x14ac:dyDescent="0.25">
      <c r="K125">
        <v>1.1399999999999999</v>
      </c>
      <c r="L125" s="12">
        <f t="shared" si="36"/>
        <v>0.95984851999999998</v>
      </c>
    </row>
    <row r="126" spans="11:12" x14ac:dyDescent="0.25">
      <c r="K126">
        <v>1.1499999999999999</v>
      </c>
      <c r="L126" s="12">
        <f t="shared" si="36"/>
        <v>0.96362575000000006</v>
      </c>
    </row>
    <row r="127" spans="11:12" x14ac:dyDescent="0.25">
      <c r="K127">
        <v>1.1599999999999999</v>
      </c>
      <c r="L127" s="12">
        <f t="shared" si="36"/>
        <v>0.96735472000000011</v>
      </c>
    </row>
    <row r="128" spans="11:12" x14ac:dyDescent="0.25">
      <c r="K128">
        <v>1.17</v>
      </c>
      <c r="L128" s="12">
        <f t="shared" si="36"/>
        <v>0.97103543000000014</v>
      </c>
    </row>
    <row r="129" spans="11:12" x14ac:dyDescent="0.25">
      <c r="K129">
        <v>1.18</v>
      </c>
      <c r="L129" s="12">
        <f t="shared" si="36"/>
        <v>0.97466788000000004</v>
      </c>
    </row>
    <row r="130" spans="11:12" x14ac:dyDescent="0.25">
      <c r="K130">
        <v>1.19</v>
      </c>
      <c r="L130" s="12">
        <f t="shared" si="36"/>
        <v>0.97825207000000014</v>
      </c>
    </row>
    <row r="131" spans="11:12" x14ac:dyDescent="0.25">
      <c r="K131">
        <v>1.2</v>
      </c>
      <c r="L131" s="12">
        <f t="shared" si="36"/>
        <v>0.98178800000000011</v>
      </c>
    </row>
    <row r="132" spans="11:12" x14ac:dyDescent="0.25">
      <c r="K132">
        <v>1.21</v>
      </c>
      <c r="L132" s="12">
        <f t="shared" si="36"/>
        <v>0.98527567000000027</v>
      </c>
    </row>
    <row r="133" spans="11:12" x14ac:dyDescent="0.25">
      <c r="K133">
        <v>1.22</v>
      </c>
      <c r="L133" s="12">
        <f t="shared" si="36"/>
        <v>0.98871507999999997</v>
      </c>
    </row>
    <row r="134" spans="11:12" x14ac:dyDescent="0.25">
      <c r="K134">
        <v>1.23</v>
      </c>
      <c r="L134" s="12">
        <f t="shared" si="36"/>
        <v>0.99210623000000009</v>
      </c>
    </row>
    <row r="135" spans="11:12" x14ac:dyDescent="0.25">
      <c r="K135">
        <v>1.24</v>
      </c>
      <c r="L135" s="12">
        <f t="shared" si="36"/>
        <v>0.99544912000000019</v>
      </c>
    </row>
    <row r="136" spans="11:12" x14ac:dyDescent="0.25">
      <c r="K136">
        <v>1.25</v>
      </c>
      <c r="L136" s="12">
        <f t="shared" si="36"/>
        <v>0.99874375000000026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46</vt:i4>
      </vt:variant>
    </vt:vector>
  </HeadingPairs>
  <TitlesOfParts>
    <vt:vector size="52" baseType="lpstr">
      <vt:lpstr>Equations and Calculation Steps</vt:lpstr>
      <vt:lpstr>Model Parameters</vt:lpstr>
      <vt:lpstr>Climate Data</vt:lpstr>
      <vt:lpstr>Carbon inputs</vt:lpstr>
      <vt:lpstr>Time sequence</vt:lpstr>
      <vt:lpstr>Plots</vt:lpstr>
      <vt:lpstr>AnnFac_columns</vt:lpstr>
      <vt:lpstr>AnnFac_matrix</vt:lpstr>
      <vt:lpstr>AnnFac_rows</vt:lpstr>
      <vt:lpstr>CarbonContent</vt:lpstr>
      <vt:lpstr>CI_columns</vt:lpstr>
      <vt:lpstr>CI_matrix</vt:lpstr>
      <vt:lpstr>CI_rows</vt:lpstr>
      <vt:lpstr>f1_all</vt:lpstr>
      <vt:lpstr>f2_all</vt:lpstr>
      <vt:lpstr>f2_ft</vt:lpstr>
      <vt:lpstr>f2_nt</vt:lpstr>
      <vt:lpstr>f2_rt</vt:lpstr>
      <vt:lpstr>f3_all</vt:lpstr>
      <vt:lpstr>f4_all</vt:lpstr>
      <vt:lpstr>f4_par1</vt:lpstr>
      <vt:lpstr>f4_par2</vt:lpstr>
      <vt:lpstr>f5_all</vt:lpstr>
      <vt:lpstr>f6_all</vt:lpstr>
      <vt:lpstr>f7_all</vt:lpstr>
      <vt:lpstr>f8_all</vt:lpstr>
      <vt:lpstr>HarvestIndex</vt:lpstr>
      <vt:lpstr>ka_par1</vt:lpstr>
      <vt:lpstr>ka_par2</vt:lpstr>
      <vt:lpstr>kfaca</vt:lpstr>
      <vt:lpstr>kfacp</vt:lpstr>
      <vt:lpstr>kfacs</vt:lpstr>
      <vt:lpstr>LC</vt:lpstr>
      <vt:lpstr>MonthlyClimateData</vt:lpstr>
      <vt:lpstr>NC</vt:lpstr>
      <vt:lpstr>plig</vt:lpstr>
      <vt:lpstr>RootShootRatio</vt:lpstr>
      <vt:lpstr>sand</vt:lpstr>
      <vt:lpstr>sp1_all</vt:lpstr>
      <vt:lpstr>sp2_all</vt:lpstr>
      <vt:lpstr>ta</vt:lpstr>
      <vt:lpstr>tb</vt:lpstr>
      <vt:lpstr>tillfac_ft</vt:lpstr>
      <vt:lpstr>tillfac_nt</vt:lpstr>
      <vt:lpstr>tillfac_rt</vt:lpstr>
      <vt:lpstr>tmax</vt:lpstr>
      <vt:lpstr>topt</vt:lpstr>
      <vt:lpstr>'Carbon inputs'!wfac</vt:lpstr>
      <vt:lpstr>wfac</vt:lpstr>
      <vt:lpstr>wfacpar1</vt:lpstr>
      <vt:lpstr>wfacpar2</vt:lpstr>
      <vt:lpstr>wfacpar3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Baldock</dc:creator>
  <cp:lastModifiedBy>Baldock, Jeff (A&amp;F, Waite Campus)</cp:lastModifiedBy>
  <cp:lastPrinted>2017-10-29T14:57:44Z</cp:lastPrinted>
  <dcterms:created xsi:type="dcterms:W3CDTF">2017-09-24T06:58:48Z</dcterms:created>
  <dcterms:modified xsi:type="dcterms:W3CDTF">2018-06-04T13:35:41Z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3d14735e-b0cf-4242-b7c1-b02edd43c698</vt:lpwstr>
  </property>
</Properties>
</file>