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7795" windowHeight="12330"/>
  </bookViews>
  <sheets>
    <sheet name="methane" sheetId="4" r:id="rId1"/>
    <sheet name="Sheet1" sheetId="1" r:id="rId2"/>
    <sheet name="Sheet2" sheetId="2" r:id="rId3"/>
    <sheet name="Sheet3" sheetId="3" r:id="rId4"/>
  </sheets>
  <calcPr calcId="145621"/>
</workbook>
</file>

<file path=xl/calcChain.xml><?xml version="1.0" encoding="utf-8"?>
<calcChain xmlns="http://schemas.openxmlformats.org/spreadsheetml/2006/main">
  <c r="K5" i="4" l="1"/>
  <c r="K8" i="4" s="1"/>
  <c r="C12" i="4"/>
  <c r="C13" i="4"/>
  <c r="E16" i="4" s="1"/>
  <c r="E17" i="4" s="1"/>
  <c r="E15" i="4"/>
  <c r="C22" i="4"/>
  <c r="C24" i="4"/>
</calcChain>
</file>

<file path=xl/sharedStrings.xml><?xml version="1.0" encoding="utf-8"?>
<sst xmlns="http://schemas.openxmlformats.org/spreadsheetml/2006/main" count="28" uniqueCount="25">
  <si>
    <t>L_Organic_CH4-C:</t>
  </si>
  <si>
    <t xml:space="preserve">EF_CH4_ditch_landscape: </t>
  </si>
  <si>
    <t>Calculation as proposed in Chapter 2.2.2.1:</t>
  </si>
  <si>
    <t>Sum = L_Organic_CH4-C:</t>
  </si>
  <si>
    <t>"Direct" calculation of the losses from the land :</t>
  </si>
  <si>
    <t>"Direct" calculation of the losses from the ditch:</t>
  </si>
  <si>
    <t>ha</t>
  </si>
  <si>
    <t xml:space="preserve">Area covered by "land": </t>
  </si>
  <si>
    <t xml:space="preserve">Area covered by ditches: </t>
  </si>
  <si>
    <t>m</t>
  </si>
  <si>
    <t>ditch spacing</t>
  </si>
  <si>
    <t>ditch width</t>
  </si>
  <si>
    <t>L_Organic_CH4-C =</t>
  </si>
  <si>
    <t>Total area</t>
  </si>
  <si>
    <t>L_Organic_CH4-C = A * (1-f_open_water)*EF_CH4_land + A * f_open_water * EF_CH4_ditch</t>
  </si>
  <si>
    <t>(boreal forest, probably wrong unit)</t>
  </si>
  <si>
    <t xml:space="preserve">EF_CH4_land </t>
  </si>
  <si>
    <t>f_open_water</t>
  </si>
  <si>
    <t>(boreal forest)</t>
  </si>
  <si>
    <t>EF_CH4_ditch</t>
  </si>
  <si>
    <t xml:space="preserve">Proposed equation: </t>
  </si>
  <si>
    <t>Calculation example:</t>
  </si>
  <si>
    <t>Methane_calculation</t>
  </si>
  <si>
    <t>when ditch spacing assumed from bank to bank)</t>
  </si>
  <si>
    <t xml:space="preserve">(from center to center!, but equation 2.4 is still wrong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</si>
</sst>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1"/>
      <color indexed="12"/>
      <name val="Calibri"/>
      <family val="2"/>
    </font>
    <font>
      <sz val="11"/>
      <color indexed="12"/>
      <name val="Calibri"/>
      <family val="2"/>
    </font>
    <font>
      <sz val="11"/>
      <color rgb="FFFF0000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</borders>
  <cellStyleXfs count="2">
    <xf numFmtId="0" fontId="0" fillId="0" borderId="0"/>
    <xf numFmtId="0" fontId="1" fillId="0" borderId="0"/>
  </cellStyleXfs>
  <cellXfs count="10">
    <xf numFmtId="0" fontId="0" fillId="0" borderId="0" xfId="0"/>
    <xf numFmtId="0" fontId="1" fillId="0" borderId="0" xfId="1"/>
    <xf numFmtId="164" fontId="2" fillId="0" borderId="0" xfId="1" applyNumberFormat="1" applyFont="1"/>
    <xf numFmtId="164" fontId="2" fillId="0" borderId="0" xfId="1" applyNumberFormat="1" applyFont="1" applyAlignment="1">
      <alignment horizontal="center"/>
    </xf>
    <xf numFmtId="164" fontId="3" fillId="0" borderId="0" xfId="1" applyNumberFormat="1" applyFont="1" applyAlignment="1">
      <alignment horizontal="center"/>
    </xf>
    <xf numFmtId="0" fontId="4" fillId="0" borderId="0" xfId="1" applyFont="1"/>
    <xf numFmtId="2" fontId="4" fillId="0" borderId="0" xfId="1" applyNumberFormat="1" applyFont="1"/>
    <xf numFmtId="0" fontId="2" fillId="0" borderId="0" xfId="1" applyFont="1"/>
    <xf numFmtId="0" fontId="5" fillId="0" borderId="1" xfId="1" applyFont="1" applyBorder="1"/>
    <xf numFmtId="0" fontId="1" fillId="0" borderId="0" xfId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abSelected="1" workbookViewId="0">
      <selection activeCell="K14" sqref="K14"/>
    </sheetView>
  </sheetViews>
  <sheetFormatPr defaultColWidth="9.140625" defaultRowHeight="15" x14ac:dyDescent="0.25"/>
  <cols>
    <col min="1" max="1" width="20.140625" style="1" customWidth="1"/>
    <col min="2" max="3" width="9.140625" style="1"/>
    <col min="4" max="4" width="11.42578125" style="1" customWidth="1"/>
    <col min="5" max="16384" width="9.140625" style="1"/>
  </cols>
  <sheetData>
    <row r="1" spans="1:11" x14ac:dyDescent="0.25">
      <c r="A1" s="8" t="s">
        <v>22</v>
      </c>
    </row>
    <row r="3" spans="1:11" x14ac:dyDescent="0.25">
      <c r="A3" s="7" t="s">
        <v>21</v>
      </c>
      <c r="I3" s="5" t="s">
        <v>20</v>
      </c>
    </row>
    <row r="4" spans="1:11" x14ac:dyDescent="0.25">
      <c r="I4" s="5"/>
    </row>
    <row r="5" spans="1:11" x14ac:dyDescent="0.25">
      <c r="A5" s="1" t="s">
        <v>19</v>
      </c>
      <c r="B5" s="1">
        <v>0.17299999999999999</v>
      </c>
      <c r="C5" s="1" t="s">
        <v>18</v>
      </c>
      <c r="I5" s="5" t="s">
        <v>17</v>
      </c>
      <c r="K5" s="6">
        <f>B9/B10</f>
        <v>0.1</v>
      </c>
    </row>
    <row r="6" spans="1:11" x14ac:dyDescent="0.25">
      <c r="A6" s="1" t="s">
        <v>16</v>
      </c>
      <c r="B6" s="1">
        <v>3.57</v>
      </c>
      <c r="C6" s="1" t="s">
        <v>15</v>
      </c>
      <c r="I6" s="5"/>
      <c r="K6" s="5"/>
    </row>
    <row r="7" spans="1:11" x14ac:dyDescent="0.25">
      <c r="I7" s="5" t="s">
        <v>14</v>
      </c>
      <c r="K7" s="5"/>
    </row>
    <row r="8" spans="1:11" x14ac:dyDescent="0.25">
      <c r="A8" s="1" t="s">
        <v>13</v>
      </c>
      <c r="B8" s="1">
        <v>50</v>
      </c>
      <c r="C8" s="1" t="s">
        <v>6</v>
      </c>
      <c r="I8" s="5" t="s">
        <v>12</v>
      </c>
      <c r="K8" s="4">
        <f>B8*(1-K5)*B6 + B8*K5*B5</f>
        <v>161.51500000000001</v>
      </c>
    </row>
    <row r="9" spans="1:11" x14ac:dyDescent="0.25">
      <c r="A9" s="1" t="s">
        <v>11</v>
      </c>
      <c r="B9" s="1">
        <v>1</v>
      </c>
      <c r="C9" s="1" t="s">
        <v>9</v>
      </c>
    </row>
    <row r="10" spans="1:11" x14ac:dyDescent="0.25">
      <c r="A10" s="1" t="s">
        <v>10</v>
      </c>
      <c r="B10" s="1">
        <v>10</v>
      </c>
      <c r="C10" s="1" t="s">
        <v>9</v>
      </c>
      <c r="D10" s="1" t="s">
        <v>24</v>
      </c>
    </row>
    <row r="11" spans="1:11" x14ac:dyDescent="0.25">
      <c r="D11" s="1" t="s">
        <v>23</v>
      </c>
    </row>
    <row r="12" spans="1:11" x14ac:dyDescent="0.25">
      <c r="A12" s="1" t="s">
        <v>8</v>
      </c>
      <c r="C12" s="1">
        <f>B9/B10*B8</f>
        <v>5</v>
      </c>
      <c r="D12" s="1" t="s">
        <v>6</v>
      </c>
    </row>
    <row r="13" spans="1:11" x14ac:dyDescent="0.25">
      <c r="A13" s="1" t="s">
        <v>7</v>
      </c>
      <c r="C13" s="1">
        <f>B8-C12</f>
        <v>45</v>
      </c>
      <c r="D13" s="1" t="s">
        <v>6</v>
      </c>
    </row>
    <row r="15" spans="1:11" x14ac:dyDescent="0.25">
      <c r="A15" s="1" t="s">
        <v>5</v>
      </c>
      <c r="E15" s="1">
        <f>C12*B5</f>
        <v>0.86499999999999999</v>
      </c>
    </row>
    <row r="16" spans="1:11" x14ac:dyDescent="0.25">
      <c r="A16" s="1" t="s">
        <v>4</v>
      </c>
      <c r="E16" s="1">
        <f>B6*C13</f>
        <v>160.65</v>
      </c>
      <c r="G16" s="9"/>
      <c r="H16" s="9"/>
    </row>
    <row r="17" spans="1:8" x14ac:dyDescent="0.25">
      <c r="A17" s="1" t="s">
        <v>3</v>
      </c>
      <c r="E17" s="3">
        <f>E16+E15</f>
        <v>161.51500000000001</v>
      </c>
      <c r="G17" s="9"/>
      <c r="H17" s="9"/>
    </row>
    <row r="18" spans="1:8" x14ac:dyDescent="0.25">
      <c r="G18" s="9"/>
      <c r="H18" s="9"/>
    </row>
    <row r="19" spans="1:8" x14ac:dyDescent="0.25">
      <c r="G19" s="9"/>
      <c r="H19" s="9"/>
    </row>
    <row r="20" spans="1:8" x14ac:dyDescent="0.25">
      <c r="A20" s="1" t="s">
        <v>2</v>
      </c>
      <c r="G20" s="9"/>
      <c r="H20" s="9"/>
    </row>
    <row r="21" spans="1:8" x14ac:dyDescent="0.25">
      <c r="G21" s="9"/>
      <c r="H21" s="9"/>
    </row>
    <row r="22" spans="1:8" x14ac:dyDescent="0.25">
      <c r="A22" s="1" t="s">
        <v>1</v>
      </c>
      <c r="C22" s="1">
        <f>B5*B9/(B9+B10)</f>
        <v>1.5727272727272725E-2</v>
      </c>
      <c r="G22" s="9"/>
      <c r="H22" s="9"/>
    </row>
    <row r="24" spans="1:8" x14ac:dyDescent="0.25">
      <c r="A24" s="1" t="s">
        <v>0</v>
      </c>
      <c r="C24" s="2">
        <f>B8*(B6+C22)</f>
        <v>179.28636363636363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methane</vt:lpstr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srivastava</dc:creator>
  <cp:lastModifiedBy>troxler</cp:lastModifiedBy>
  <cp:lastPrinted>2012-07-09T09:06:02Z</cp:lastPrinted>
  <dcterms:created xsi:type="dcterms:W3CDTF">2012-06-22T08:04:52Z</dcterms:created>
  <dcterms:modified xsi:type="dcterms:W3CDTF">2012-07-09T09:06:32Z</dcterms:modified>
</cp:coreProperties>
</file>